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18.1 - Stavební část" sheetId="2" r:id="rId2"/>
    <sheet name="18.2 - Vedlejší rozpočtov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'18.1 - Stavební část'!$C$154:$K$691</definedName>
    <definedName name="_xlnm.Print_Area" localSheetId="1">'18.1 - Stavební část'!$C$4:$J$76,'18.1 - Stavební část'!$C$82:$J$134,'18.1 - Stavební část'!$C$140:$J$691</definedName>
    <definedName name="_xlnm.Print_Titles" localSheetId="1">'18.1 - Stavební část'!$154:$154</definedName>
    <definedName name="_xlnm._FilterDatabase" localSheetId="2" hidden="1">'18.2 - Vedlejší rozpočtov...'!$C$122:$K$172</definedName>
    <definedName name="_xlnm.Print_Area" localSheetId="2">'18.2 - Vedlejší rozpočtov...'!$C$4:$J$76,'18.2 - Vedlejší rozpočtov...'!$C$82:$J$102,'18.2 - Vedlejší rozpočtov...'!$C$108:$J$172</definedName>
    <definedName name="_xlnm.Print_Titles" localSheetId="2">'18.2 - Vedlejší rozpočtov...'!$122:$122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94"/>
  <c r="J19"/>
  <c r="J17"/>
  <c r="E17"/>
  <c r="F119"/>
  <c r="J16"/>
  <c r="J14"/>
  <c r="J117"/>
  <c r="E7"/>
  <c r="E85"/>
  <c i="2" r="J39"/>
  <c r="J38"/>
  <c i="1" r="AY96"/>
  <c i="2" r="J37"/>
  <c i="1" r="AX96"/>
  <c i="2" r="BI691"/>
  <c r="BH691"/>
  <c r="BG691"/>
  <c r="BF691"/>
  <c r="T691"/>
  <c r="T690"/>
  <c r="R691"/>
  <c r="R690"/>
  <c r="P691"/>
  <c r="P690"/>
  <c r="BI689"/>
  <c r="BH689"/>
  <c r="BG689"/>
  <c r="BF689"/>
  <c r="T689"/>
  <c r="T688"/>
  <c r="R689"/>
  <c r="R688"/>
  <c r="P689"/>
  <c r="P688"/>
  <c r="BI687"/>
  <c r="BH687"/>
  <c r="BG687"/>
  <c r="BF687"/>
  <c r="T687"/>
  <c r="T686"/>
  <c r="R687"/>
  <c r="R686"/>
  <c r="P687"/>
  <c r="P686"/>
  <c r="BI685"/>
  <c r="BH685"/>
  <c r="BG685"/>
  <c r="BF685"/>
  <c r="T685"/>
  <c r="T684"/>
  <c r="T683"/>
  <c r="R685"/>
  <c r="R684"/>
  <c r="R683"/>
  <c r="P685"/>
  <c r="P684"/>
  <c r="P683"/>
  <c r="BI681"/>
  <c r="BH681"/>
  <c r="BG681"/>
  <c r="BF681"/>
  <c r="T681"/>
  <c r="R681"/>
  <c r="P681"/>
  <c r="BI679"/>
  <c r="BH679"/>
  <c r="BG679"/>
  <c r="BF679"/>
  <c r="T679"/>
  <c r="R679"/>
  <c r="P679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59"/>
  <c r="BH659"/>
  <c r="BG659"/>
  <c r="BF659"/>
  <c r="T659"/>
  <c r="R659"/>
  <c r="P659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1"/>
  <c r="BH641"/>
  <c r="BG641"/>
  <c r="BF641"/>
  <c r="T641"/>
  <c r="R641"/>
  <c r="P641"/>
  <c r="BI639"/>
  <c r="BH639"/>
  <c r="BG639"/>
  <c r="BF639"/>
  <c r="T639"/>
  <c r="R639"/>
  <c r="P639"/>
  <c r="BI633"/>
  <c r="BH633"/>
  <c r="BG633"/>
  <c r="BF633"/>
  <c r="T633"/>
  <c r="R633"/>
  <c r="P633"/>
  <c r="BI627"/>
  <c r="BH627"/>
  <c r="BG627"/>
  <c r="BF627"/>
  <c r="T627"/>
  <c r="R627"/>
  <c r="P627"/>
  <c r="BI619"/>
  <c r="BH619"/>
  <c r="BG619"/>
  <c r="BF619"/>
  <c r="T619"/>
  <c r="R619"/>
  <c r="P619"/>
  <c r="BI611"/>
  <c r="BH611"/>
  <c r="BG611"/>
  <c r="BF611"/>
  <c r="T611"/>
  <c r="R611"/>
  <c r="P611"/>
  <c r="BI609"/>
  <c r="BH609"/>
  <c r="BG609"/>
  <c r="BF609"/>
  <c r="T609"/>
  <c r="R609"/>
  <c r="P609"/>
  <c r="BI608"/>
  <c r="BH608"/>
  <c r="BG608"/>
  <c r="BF608"/>
  <c r="T608"/>
  <c r="R608"/>
  <c r="P608"/>
  <c r="BI606"/>
  <c r="BH606"/>
  <c r="BG606"/>
  <c r="BF606"/>
  <c r="T606"/>
  <c r="R606"/>
  <c r="P606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6"/>
  <c r="BH596"/>
  <c r="BG596"/>
  <c r="BF596"/>
  <c r="T596"/>
  <c r="R596"/>
  <c r="P596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5"/>
  <c r="BH565"/>
  <c r="BG565"/>
  <c r="BF565"/>
  <c r="T565"/>
  <c r="R565"/>
  <c r="P565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T516"/>
  <c r="R517"/>
  <c r="R516"/>
  <c r="P517"/>
  <c r="P516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80"/>
  <c r="BH480"/>
  <c r="BG480"/>
  <c r="BF480"/>
  <c r="T480"/>
  <c r="T479"/>
  <c r="R480"/>
  <c r="R479"/>
  <c r="P480"/>
  <c r="P479"/>
  <c r="BI478"/>
  <c r="BH478"/>
  <c r="BG478"/>
  <c r="BF478"/>
  <c r="T478"/>
  <c r="T477"/>
  <c r="R478"/>
  <c r="R477"/>
  <c r="P478"/>
  <c r="P477"/>
  <c r="BI476"/>
  <c r="BH476"/>
  <c r="BG476"/>
  <c r="BF476"/>
  <c r="T476"/>
  <c r="T475"/>
  <c r="R476"/>
  <c r="R475"/>
  <c r="P476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8"/>
  <c r="BH468"/>
  <c r="BG468"/>
  <c r="BF468"/>
  <c r="T468"/>
  <c r="R468"/>
  <c r="P468"/>
  <c r="BI466"/>
  <c r="BH466"/>
  <c r="BG466"/>
  <c r="BF466"/>
  <c r="T466"/>
  <c r="R466"/>
  <c r="P466"/>
  <c r="BI460"/>
  <c r="BH460"/>
  <c r="BG460"/>
  <c r="BF460"/>
  <c r="T460"/>
  <c r="R460"/>
  <c r="P460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5"/>
  <c r="BH425"/>
  <c r="BG425"/>
  <c r="BF425"/>
  <c r="T425"/>
  <c r="R425"/>
  <c r="P425"/>
  <c r="BI422"/>
  <c r="BH422"/>
  <c r="BG422"/>
  <c r="BF422"/>
  <c r="T422"/>
  <c r="R422"/>
  <c r="P422"/>
  <c r="BI416"/>
  <c r="BH416"/>
  <c r="BG416"/>
  <c r="BF416"/>
  <c r="T416"/>
  <c r="R416"/>
  <c r="P416"/>
  <c r="BI413"/>
  <c r="BH413"/>
  <c r="BG413"/>
  <c r="BF413"/>
  <c r="T413"/>
  <c r="R413"/>
  <c r="P413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T293"/>
  <c r="R294"/>
  <c r="R293"/>
  <c r="P294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F149"/>
  <c r="E147"/>
  <c r="F91"/>
  <c r="E89"/>
  <c r="J26"/>
  <c r="E26"/>
  <c r="J152"/>
  <c r="J25"/>
  <c r="J23"/>
  <c r="E23"/>
  <c r="J151"/>
  <c r="J22"/>
  <c r="J20"/>
  <c r="E20"/>
  <c r="F94"/>
  <c r="J19"/>
  <c r="J17"/>
  <c r="E17"/>
  <c r="F151"/>
  <c r="J16"/>
  <c r="J14"/>
  <c r="J91"/>
  <c r="E7"/>
  <c r="E143"/>
  <c i="1" r="L90"/>
  <c r="AM90"/>
  <c r="AM89"/>
  <c r="L89"/>
  <c r="AM87"/>
  <c r="L87"/>
  <c r="L85"/>
  <c r="L84"/>
  <c i="2" r="BK669"/>
  <c r="BK647"/>
  <c r="J639"/>
  <c r="BK608"/>
  <c r="BK601"/>
  <c r="BK596"/>
  <c r="BK594"/>
  <c r="J591"/>
  <c r="BK586"/>
  <c r="J584"/>
  <c r="J582"/>
  <c r="J580"/>
  <c r="BK578"/>
  <c r="J567"/>
  <c r="BK553"/>
  <c r="J552"/>
  <c r="J548"/>
  <c r="J542"/>
  <c r="J540"/>
  <c r="BK532"/>
  <c r="BK530"/>
  <c r="BK524"/>
  <c r="BK521"/>
  <c r="BK515"/>
  <c r="BK497"/>
  <c r="J491"/>
  <c r="J482"/>
  <c r="J478"/>
  <c r="BK471"/>
  <c r="J466"/>
  <c r="J449"/>
  <c r="BK446"/>
  <c r="J445"/>
  <c r="BK416"/>
  <c r="J405"/>
  <c r="J394"/>
  <c r="BK388"/>
  <c r="J379"/>
  <c r="BK375"/>
  <c r="BK366"/>
  <c r="J354"/>
  <c r="BK330"/>
  <c r="BK318"/>
  <c r="J305"/>
  <c r="J294"/>
  <c r="BK290"/>
  <c r="BK287"/>
  <c r="BK284"/>
  <c r="J281"/>
  <c r="BK278"/>
  <c r="J273"/>
  <c r="BK268"/>
  <c r="BK258"/>
  <c r="J239"/>
  <c r="J236"/>
  <c r="BK215"/>
  <c r="BK206"/>
  <c r="J205"/>
  <c r="J167"/>
  <c r="J685"/>
  <c r="J679"/>
  <c r="BK671"/>
  <c r="J665"/>
  <c r="BK649"/>
  <c r="BK639"/>
  <c r="BK619"/>
  <c r="J608"/>
  <c r="J592"/>
  <c r="J585"/>
  <c r="BK580"/>
  <c r="J578"/>
  <c r="BK573"/>
  <c r="J559"/>
  <c r="BK545"/>
  <c r="J535"/>
  <c r="J529"/>
  <c r="BK527"/>
  <c r="J521"/>
  <c r="J501"/>
  <c r="J494"/>
  <c r="BK474"/>
  <c r="BK448"/>
  <c r="BK445"/>
  <c r="J425"/>
  <c r="BK403"/>
  <c r="J397"/>
  <c r="J378"/>
  <c r="BK370"/>
  <c r="J365"/>
  <c r="BK356"/>
  <c r="J346"/>
  <c r="BK335"/>
  <c r="BK320"/>
  <c r="J318"/>
  <c r="BK313"/>
  <c r="BK305"/>
  <c r="J292"/>
  <c r="J268"/>
  <c r="BK264"/>
  <c r="J251"/>
  <c r="BK245"/>
  <c r="BK212"/>
  <c r="BK205"/>
  <c r="J195"/>
  <c r="J182"/>
  <c r="BK162"/>
  <c r="J158"/>
  <c r="BK689"/>
  <c r="BK685"/>
  <c r="J673"/>
  <c r="BK659"/>
  <c r="J651"/>
  <c r="BK627"/>
  <c r="BK611"/>
  <c r="J594"/>
  <c r="J589"/>
  <c r="J586"/>
  <c r="BK581"/>
  <c r="BK571"/>
  <c r="BK559"/>
  <c r="J553"/>
  <c r="J551"/>
  <c r="BK539"/>
  <c r="BK531"/>
  <c r="BK525"/>
  <c r="BK522"/>
  <c r="J515"/>
  <c r="BK511"/>
  <c r="J504"/>
  <c r="BK490"/>
  <c r="BK478"/>
  <c r="J474"/>
  <c r="J472"/>
  <c r="BK454"/>
  <c r="BK431"/>
  <c r="BK413"/>
  <c r="J391"/>
  <c r="J380"/>
  <c r="J375"/>
  <c r="J370"/>
  <c r="BK365"/>
  <c r="BK348"/>
  <c r="J330"/>
  <c r="BK309"/>
  <c r="J300"/>
  <c r="BK294"/>
  <c r="J279"/>
  <c r="J276"/>
  <c r="BK236"/>
  <c r="BK228"/>
  <c r="BK219"/>
  <c r="BK208"/>
  <c r="J201"/>
  <c r="J185"/>
  <c r="J177"/>
  <c r="BK167"/>
  <c r="J691"/>
  <c r="BK679"/>
  <c r="J669"/>
  <c r="J659"/>
  <c r="BK633"/>
  <c r="BK609"/>
  <c r="J601"/>
  <c r="BK593"/>
  <c r="BK589"/>
  <c r="BK567"/>
  <c r="BK542"/>
  <c r="J532"/>
  <c r="J528"/>
  <c r="J520"/>
  <c r="J517"/>
  <c r="BK501"/>
  <c r="J473"/>
  <c r="BK466"/>
  <c r="BK451"/>
  <c r="BK434"/>
  <c r="J422"/>
  <c r="J385"/>
  <c r="BK380"/>
  <c r="BK359"/>
  <c r="BK354"/>
  <c r="J337"/>
  <c r="J322"/>
  <c r="J315"/>
  <c r="J309"/>
  <c r="J290"/>
  <c r="BK286"/>
  <c r="BK279"/>
  <c r="J270"/>
  <c r="J254"/>
  <c r="J245"/>
  <c r="J219"/>
  <c r="J214"/>
  <c r="J208"/>
  <c r="BK198"/>
  <c r="BK185"/>
  <c r="BK175"/>
  <c r="BK158"/>
  <c i="3" r="J172"/>
  <c r="BK167"/>
  <c r="J164"/>
  <c r="BK157"/>
  <c r="J150"/>
  <c r="J144"/>
  <c r="J137"/>
  <c r="BK133"/>
  <c r="J130"/>
  <c r="BK161"/>
  <c r="J159"/>
  <c r="J145"/>
  <c r="BK141"/>
  <c r="J138"/>
  <c r="J133"/>
  <c r="BK130"/>
  <c r="BK170"/>
  <c r="BK163"/>
  <c r="BK158"/>
  <c r="J154"/>
  <c r="BK148"/>
  <c r="BK146"/>
  <c r="BK142"/>
  <c r="BK140"/>
  <c r="BK172"/>
  <c r="BK168"/>
  <c r="BK166"/>
  <c r="J157"/>
  <c r="BK154"/>
  <c r="BK150"/>
  <c r="BK147"/>
  <c r="J132"/>
  <c r="J128"/>
  <c r="BK126"/>
  <c i="2" r="J681"/>
  <c r="BK641"/>
  <c r="J627"/>
  <c r="J606"/>
  <c r="J599"/>
  <c r="J593"/>
  <c r="BK590"/>
  <c r="BK585"/>
  <c r="BK583"/>
  <c r="J581"/>
  <c r="BK579"/>
  <c r="J571"/>
  <c r="J556"/>
  <c r="BK551"/>
  <c r="J545"/>
  <c r="BK541"/>
  <c r="BK535"/>
  <c r="J531"/>
  <c r="J525"/>
  <c r="J523"/>
  <c r="BK520"/>
  <c r="BK508"/>
  <c r="BK494"/>
  <c r="J486"/>
  <c r="J480"/>
  <c r="BK472"/>
  <c r="J468"/>
  <c r="BK453"/>
  <c r="J448"/>
  <c r="BK422"/>
  <c r="J413"/>
  <c r="BK397"/>
  <c r="BK391"/>
  <c r="BK385"/>
  <c r="BK376"/>
  <c r="BK368"/>
  <c r="J356"/>
  <c r="BK337"/>
  <c r="BK322"/>
  <c r="J307"/>
  <c r="J302"/>
  <c r="BK292"/>
  <c r="J289"/>
  <c r="J286"/>
  <c r="J283"/>
  <c r="J280"/>
  <c r="BK275"/>
  <c r="BK270"/>
  <c r="J266"/>
  <c r="BK239"/>
  <c r="BK232"/>
  <c r="BK222"/>
  <c r="BK214"/>
  <c r="J173"/>
  <c i="1" r="AS95"/>
  <c i="2" r="BK653"/>
  <c r="J647"/>
  <c r="J633"/>
  <c r="J609"/>
  <c r="J603"/>
  <c r="BK587"/>
  <c r="BK582"/>
  <c r="J579"/>
  <c r="BK576"/>
  <c r="BK565"/>
  <c r="BK548"/>
  <c r="BK538"/>
  <c r="J530"/>
  <c r="BK528"/>
  <c r="J522"/>
  <c r="BK519"/>
  <c r="J497"/>
  <c r="J490"/>
  <c r="J451"/>
  <c r="J446"/>
  <c r="J437"/>
  <c r="BK405"/>
  <c r="J400"/>
  <c r="BK394"/>
  <c r="BK373"/>
  <c r="J366"/>
  <c r="BK357"/>
  <c r="J348"/>
  <c r="J344"/>
  <c r="J333"/>
  <c r="BK327"/>
  <c r="BK315"/>
  <c r="J311"/>
  <c r="BK283"/>
  <c r="BK266"/>
  <c r="BK254"/>
  <c r="J248"/>
  <c r="J215"/>
  <c r="J210"/>
  <c r="BK201"/>
  <c r="BK193"/>
  <c r="J160"/>
  <c r="BK691"/>
  <c r="BK687"/>
  <c r="BK681"/>
  <c r="BK667"/>
  <c r="J653"/>
  <c r="J641"/>
  <c r="BK606"/>
  <c r="BK591"/>
  <c r="J590"/>
  <c r="J587"/>
  <c r="BK584"/>
  <c r="J576"/>
  <c r="BK556"/>
  <c r="BK552"/>
  <c r="J541"/>
  <c r="J538"/>
  <c r="J527"/>
  <c r="BK523"/>
  <c r="BK517"/>
  <c r="BK513"/>
  <c r="J508"/>
  <c r="BK491"/>
  <c r="BK486"/>
  <c r="BK482"/>
  <c r="BK480"/>
  <c r="J476"/>
  <c r="BK473"/>
  <c r="BK460"/>
  <c r="J453"/>
  <c r="J434"/>
  <c r="J431"/>
  <c r="J416"/>
  <c r="J403"/>
  <c r="BK383"/>
  <c r="BK379"/>
  <c r="BK378"/>
  <c r="J376"/>
  <c r="J373"/>
  <c r="BK372"/>
  <c r="J368"/>
  <c r="J359"/>
  <c r="BK351"/>
  <c r="BK346"/>
  <c r="BK333"/>
  <c r="J327"/>
  <c r="J325"/>
  <c r="BK307"/>
  <c r="BK302"/>
  <c r="BK297"/>
  <c r="BK289"/>
  <c r="BK281"/>
  <c r="J278"/>
  <c r="J275"/>
  <c r="BK273"/>
  <c r="J232"/>
  <c r="BK225"/>
  <c r="J222"/>
  <c r="J216"/>
  <c r="BK210"/>
  <c r="J206"/>
  <c r="J203"/>
  <c r="J198"/>
  <c r="BK182"/>
  <c r="J175"/>
  <c r="BK173"/>
  <c r="J162"/>
  <c r="J689"/>
  <c r="J687"/>
  <c r="BK673"/>
  <c r="J671"/>
  <c r="J667"/>
  <c r="BK665"/>
  <c r="BK651"/>
  <c r="J649"/>
  <c r="J619"/>
  <c r="J611"/>
  <c r="BK603"/>
  <c r="BK599"/>
  <c r="J596"/>
  <c r="BK592"/>
  <c r="J583"/>
  <c r="J573"/>
  <c r="J565"/>
  <c r="BK540"/>
  <c r="J539"/>
  <c r="BK529"/>
  <c r="J524"/>
  <c r="J519"/>
  <c r="J513"/>
  <c r="J511"/>
  <c r="BK504"/>
  <c r="BK476"/>
  <c r="J471"/>
  <c r="BK468"/>
  <c r="J460"/>
  <c r="J454"/>
  <c r="BK449"/>
  <c r="BK437"/>
  <c r="BK425"/>
  <c r="BK400"/>
  <c r="J388"/>
  <c r="J383"/>
  <c r="J372"/>
  <c r="J357"/>
  <c r="J351"/>
  <c r="BK344"/>
  <c r="J335"/>
  <c r="BK325"/>
  <c r="J320"/>
  <c r="J313"/>
  <c r="BK311"/>
  <c r="BK300"/>
  <c r="J297"/>
  <c r="J287"/>
  <c r="J284"/>
  <c r="BK280"/>
  <c r="BK276"/>
  <c r="J264"/>
  <c r="J258"/>
  <c r="BK251"/>
  <c r="BK248"/>
  <c r="J228"/>
  <c r="J225"/>
  <c r="BK216"/>
  <c r="J212"/>
  <c r="BK203"/>
  <c r="BK195"/>
  <c r="J193"/>
  <c r="BK177"/>
  <c r="BK160"/>
  <c i="3" r="J170"/>
  <c r="BK169"/>
  <c r="J165"/>
  <c r="J158"/>
  <c r="J153"/>
  <c r="BK151"/>
  <c r="J149"/>
  <c r="J143"/>
  <c r="BK138"/>
  <c r="J135"/>
  <c r="J134"/>
  <c r="BK131"/>
  <c r="BK128"/>
  <c r="BK127"/>
  <c r="BK171"/>
  <c r="J166"/>
  <c r="BK165"/>
  <c r="BK164"/>
  <c r="J163"/>
  <c r="BK162"/>
  <c r="J160"/>
  <c r="J156"/>
  <c r="J148"/>
  <c r="BK144"/>
  <c r="J142"/>
  <c r="J140"/>
  <c r="BK137"/>
  <c r="BK134"/>
  <c r="BK132"/>
  <c r="J126"/>
  <c r="J171"/>
  <c r="J168"/>
  <c r="J161"/>
  <c r="BK159"/>
  <c r="BK155"/>
  <c r="BK152"/>
  <c r="J151"/>
  <c r="J147"/>
  <c r="BK143"/>
  <c r="J141"/>
  <c r="BK139"/>
  <c r="BK135"/>
  <c r="J129"/>
  <c r="J169"/>
  <c r="J167"/>
  <c r="J162"/>
  <c r="BK160"/>
  <c r="BK156"/>
  <c r="J155"/>
  <c r="BK153"/>
  <c r="J152"/>
  <c r="BK149"/>
  <c r="J146"/>
  <c r="BK145"/>
  <c r="J139"/>
  <c r="J131"/>
  <c r="BK129"/>
  <c r="J127"/>
  <c i="2" l="1" r="R157"/>
  <c r="P221"/>
  <c r="BK235"/>
  <c r="J235"/>
  <c r="J105"/>
  <c r="BK257"/>
  <c r="J257"/>
  <c r="J106"/>
  <c r="BK277"/>
  <c r="J277"/>
  <c r="J107"/>
  <c r="BK282"/>
  <c r="J282"/>
  <c r="J108"/>
  <c r="BK285"/>
  <c r="J285"/>
  <c r="J109"/>
  <c r="R296"/>
  <c r="P336"/>
  <c r="BK384"/>
  <c r="J384"/>
  <c r="J114"/>
  <c r="BK467"/>
  <c r="J467"/>
  <c r="J115"/>
  <c r="T481"/>
  <c r="BK518"/>
  <c r="J518"/>
  <c r="J121"/>
  <c r="R526"/>
  <c r="R577"/>
  <c r="T588"/>
  <c r="R595"/>
  <c r="P610"/>
  <c r="P652"/>
  <c r="R672"/>
  <c i="3" r="BK136"/>
  <c r="J136"/>
  <c r="J101"/>
  <c i="2" r="BK157"/>
  <c r="J157"/>
  <c r="J100"/>
  <c r="R221"/>
  <c r="T235"/>
  <c r="T257"/>
  <c r="R277"/>
  <c r="P282"/>
  <c r="T285"/>
  <c r="T296"/>
  <c r="T336"/>
  <c r="T384"/>
  <c r="P467"/>
  <c r="BK481"/>
  <c r="J481"/>
  <c r="J119"/>
  <c r="P518"/>
  <c r="T526"/>
  <c r="T577"/>
  <c r="P588"/>
  <c r="BK595"/>
  <c r="J595"/>
  <c r="J125"/>
  <c r="T610"/>
  <c r="R652"/>
  <c r="P672"/>
  <c i="3" r="R136"/>
  <c i="2" r="T157"/>
  <c r="T221"/>
  <c r="R235"/>
  <c r="R257"/>
  <c r="P277"/>
  <c r="T282"/>
  <c r="R285"/>
  <c r="P296"/>
  <c r="BK336"/>
  <c r="J336"/>
  <c r="J113"/>
  <c r="P384"/>
  <c r="T467"/>
  <c r="R481"/>
  <c r="R518"/>
  <c r="P526"/>
  <c r="P577"/>
  <c r="R588"/>
  <c r="T595"/>
  <c r="R610"/>
  <c r="T652"/>
  <c r="BK672"/>
  <c r="J672"/>
  <c r="J128"/>
  <c i="3" r="BK125"/>
  <c r="J125"/>
  <c r="J100"/>
  <c r="R125"/>
  <c r="R124"/>
  <c r="R123"/>
  <c r="P136"/>
  <c i="2" r="P157"/>
  <c r="BK221"/>
  <c r="J221"/>
  <c r="J103"/>
  <c r="P235"/>
  <c r="P257"/>
  <c r="T277"/>
  <c r="R282"/>
  <c r="P285"/>
  <c r="BK296"/>
  <c r="J296"/>
  <c r="J112"/>
  <c r="R336"/>
  <c r="R384"/>
  <c r="R467"/>
  <c r="P481"/>
  <c r="T518"/>
  <c r="BK526"/>
  <c r="J526"/>
  <c r="J122"/>
  <c r="BK577"/>
  <c r="J577"/>
  <c r="J123"/>
  <c r="BK588"/>
  <c r="J588"/>
  <c r="J124"/>
  <c r="P595"/>
  <c r="BK610"/>
  <c r="J610"/>
  <c r="J126"/>
  <c r="BK652"/>
  <c r="J652"/>
  <c r="J127"/>
  <c r="T672"/>
  <c i="3" r="P125"/>
  <c r="P124"/>
  <c r="P123"/>
  <c i="1" r="AU97"/>
  <c i="3" r="T125"/>
  <c r="T136"/>
  <c i="2" r="BK293"/>
  <c r="J293"/>
  <c r="J110"/>
  <c r="BK690"/>
  <c r="J690"/>
  <c r="J133"/>
  <c r="BK231"/>
  <c r="J231"/>
  <c r="J104"/>
  <c r="BK475"/>
  <c r="J475"/>
  <c r="J116"/>
  <c r="BK477"/>
  <c r="J477"/>
  <c r="J117"/>
  <c r="BK684"/>
  <c r="J684"/>
  <c r="J130"/>
  <c r="BK686"/>
  <c r="J686"/>
  <c r="J131"/>
  <c r="BK688"/>
  <c r="J688"/>
  <c r="J132"/>
  <c r="BK218"/>
  <c r="J218"/>
  <c r="J102"/>
  <c r="BK479"/>
  <c r="J479"/>
  <c r="J118"/>
  <c r="BK516"/>
  <c r="J516"/>
  <c r="J120"/>
  <c i="3" r="J91"/>
  <c r="E111"/>
  <c r="F120"/>
  <c r="BE133"/>
  <c r="BE135"/>
  <c r="BE137"/>
  <c r="BE140"/>
  <c r="BE141"/>
  <c r="BE162"/>
  <c r="F93"/>
  <c r="J94"/>
  <c r="J119"/>
  <c r="BE129"/>
  <c r="BE130"/>
  <c r="BE132"/>
  <c r="BE144"/>
  <c r="BE149"/>
  <c r="BE153"/>
  <c r="BE156"/>
  <c r="BE164"/>
  <c r="BE165"/>
  <c r="BE166"/>
  <c r="BE127"/>
  <c r="BE128"/>
  <c r="BE138"/>
  <c r="BE142"/>
  <c r="BE146"/>
  <c r="BE150"/>
  <c r="BE151"/>
  <c r="BE152"/>
  <c r="BE154"/>
  <c r="BE157"/>
  <c r="BE159"/>
  <c r="BE163"/>
  <c r="BE167"/>
  <c r="BE168"/>
  <c r="BE171"/>
  <c r="BE172"/>
  <c r="BE126"/>
  <c r="BE131"/>
  <c r="BE134"/>
  <c r="BE139"/>
  <c r="BE143"/>
  <c r="BE145"/>
  <c r="BE147"/>
  <c r="BE148"/>
  <c r="BE155"/>
  <c r="BE158"/>
  <c r="BE160"/>
  <c r="BE161"/>
  <c r="BE169"/>
  <c r="BE170"/>
  <c i="2" r="J94"/>
  <c r="F152"/>
  <c r="BE162"/>
  <c r="BE205"/>
  <c r="BE210"/>
  <c r="BE214"/>
  <c r="BE264"/>
  <c r="BE275"/>
  <c r="BE281"/>
  <c r="BE302"/>
  <c r="BE305"/>
  <c r="BE327"/>
  <c r="BE365"/>
  <c r="BE368"/>
  <c r="BE373"/>
  <c r="BE376"/>
  <c r="BE378"/>
  <c r="BE391"/>
  <c r="BE394"/>
  <c r="BE403"/>
  <c r="BE405"/>
  <c r="BE413"/>
  <c r="BE431"/>
  <c r="BE445"/>
  <c r="BE446"/>
  <c r="BE474"/>
  <c r="BE478"/>
  <c r="BE494"/>
  <c r="BE521"/>
  <c r="BE525"/>
  <c r="BE530"/>
  <c r="BE535"/>
  <c r="BE545"/>
  <c r="BE551"/>
  <c r="BE553"/>
  <c r="BE556"/>
  <c r="BE576"/>
  <c r="BE579"/>
  <c r="BE580"/>
  <c r="BE585"/>
  <c r="BE590"/>
  <c r="BE606"/>
  <c r="BE627"/>
  <c r="BE639"/>
  <c r="BE641"/>
  <c r="BE647"/>
  <c r="BE685"/>
  <c r="BE691"/>
  <c r="J93"/>
  <c r="BE158"/>
  <c r="BE193"/>
  <c r="BE212"/>
  <c r="BE248"/>
  <c r="BE258"/>
  <c r="BE266"/>
  <c r="BE268"/>
  <c r="BE283"/>
  <c r="BE290"/>
  <c r="BE292"/>
  <c r="BE315"/>
  <c r="BE318"/>
  <c r="BE320"/>
  <c r="BE335"/>
  <c r="BE337"/>
  <c r="BE354"/>
  <c r="BE356"/>
  <c r="BE366"/>
  <c r="BE397"/>
  <c r="BE425"/>
  <c r="BE437"/>
  <c r="BE448"/>
  <c r="BE466"/>
  <c r="BE468"/>
  <c r="BE497"/>
  <c r="BE519"/>
  <c r="BE520"/>
  <c r="BE529"/>
  <c r="BE532"/>
  <c r="BE542"/>
  <c r="BE565"/>
  <c r="BE567"/>
  <c r="BE578"/>
  <c r="BE582"/>
  <c r="BE599"/>
  <c r="BE601"/>
  <c r="BE608"/>
  <c r="BE609"/>
  <c r="BE619"/>
  <c r="BE633"/>
  <c r="BE669"/>
  <c r="BE673"/>
  <c r="BE679"/>
  <c r="BE681"/>
  <c r="BE689"/>
  <c r="E85"/>
  <c r="F93"/>
  <c r="J149"/>
  <c r="BE167"/>
  <c r="BE175"/>
  <c r="BE203"/>
  <c r="BE206"/>
  <c r="BE215"/>
  <c r="BE219"/>
  <c r="BE222"/>
  <c r="BE225"/>
  <c r="BE228"/>
  <c r="BE232"/>
  <c r="BE251"/>
  <c r="BE270"/>
  <c r="BE273"/>
  <c r="BE276"/>
  <c r="BE278"/>
  <c r="BE280"/>
  <c r="BE284"/>
  <c r="BE286"/>
  <c r="BE287"/>
  <c r="BE289"/>
  <c r="BE294"/>
  <c r="BE300"/>
  <c r="BE307"/>
  <c r="BE311"/>
  <c r="BE322"/>
  <c r="BE330"/>
  <c r="BE351"/>
  <c r="BE375"/>
  <c r="BE379"/>
  <c r="BE380"/>
  <c r="BE385"/>
  <c r="BE388"/>
  <c r="BE416"/>
  <c r="BE422"/>
  <c r="BE449"/>
  <c r="BE451"/>
  <c r="BE453"/>
  <c r="BE460"/>
  <c r="BE471"/>
  <c r="BE472"/>
  <c r="BE476"/>
  <c r="BE480"/>
  <c r="BE482"/>
  <c r="BE491"/>
  <c r="BE504"/>
  <c r="BE508"/>
  <c r="BE513"/>
  <c r="BE515"/>
  <c r="BE523"/>
  <c r="BE524"/>
  <c r="BE531"/>
  <c r="BE539"/>
  <c r="BE540"/>
  <c r="BE541"/>
  <c r="BE552"/>
  <c r="BE571"/>
  <c r="BE581"/>
  <c r="BE583"/>
  <c r="BE584"/>
  <c r="BE586"/>
  <c r="BE589"/>
  <c r="BE591"/>
  <c r="BE593"/>
  <c r="BE594"/>
  <c r="BE596"/>
  <c r="BE603"/>
  <c r="BE611"/>
  <c r="BE665"/>
  <c r="BE667"/>
  <c r="BE687"/>
  <c r="BE160"/>
  <c r="BE173"/>
  <c r="BE177"/>
  <c r="BE182"/>
  <c r="BE185"/>
  <c r="BE195"/>
  <c r="BE198"/>
  <c r="BE201"/>
  <c r="BE208"/>
  <c r="BE216"/>
  <c r="BE236"/>
  <c r="BE239"/>
  <c r="BE245"/>
  <c r="BE254"/>
  <c r="BE279"/>
  <c r="BE297"/>
  <c r="BE309"/>
  <c r="BE313"/>
  <c r="BE325"/>
  <c r="BE333"/>
  <c r="BE344"/>
  <c r="BE346"/>
  <c r="BE348"/>
  <c r="BE357"/>
  <c r="BE359"/>
  <c r="BE370"/>
  <c r="BE372"/>
  <c r="BE383"/>
  <c r="BE400"/>
  <c r="BE434"/>
  <c r="BE454"/>
  <c r="BE473"/>
  <c r="BE486"/>
  <c r="BE490"/>
  <c r="BE501"/>
  <c r="BE511"/>
  <c r="BE517"/>
  <c r="BE522"/>
  <c r="BE527"/>
  <c r="BE528"/>
  <c r="BE538"/>
  <c r="BE548"/>
  <c r="BE559"/>
  <c r="BE573"/>
  <c r="BE587"/>
  <c r="BE592"/>
  <c r="BE649"/>
  <c r="BE651"/>
  <c r="BE653"/>
  <c r="BE659"/>
  <c r="BE671"/>
  <c r="F36"/>
  <c i="1" r="BA96"/>
  <c i="3" r="F38"/>
  <c i="1" r="BC97"/>
  <c i="3" r="J36"/>
  <c i="1" r="AW97"/>
  <c i="2" r="J36"/>
  <c i="1" r="AW96"/>
  <c i="3" r="F39"/>
  <c i="1" r="BD97"/>
  <c i="3" r="F37"/>
  <c i="1" r="BB97"/>
  <c r="AS94"/>
  <c i="2" r="F39"/>
  <c i="1" r="BD96"/>
  <c i="2" r="F38"/>
  <c i="1" r="BC96"/>
  <c i="2" r="F37"/>
  <c i="1" r="BB96"/>
  <c i="3" r="F36"/>
  <c i="1" r="BA97"/>
  <c i="2" l="1" r="T156"/>
  <c r="P156"/>
  <c r="T295"/>
  <c r="R295"/>
  <c r="P295"/>
  <c i="3" r="T124"/>
  <c r="T123"/>
  <c i="2" r="R156"/>
  <c r="R155"/>
  <c r="BK184"/>
  <c r="J184"/>
  <c r="J101"/>
  <c r="BK295"/>
  <c r="J295"/>
  <c r="J111"/>
  <c r="BK683"/>
  <c r="J683"/>
  <c r="J129"/>
  <c i="3" r="BK124"/>
  <c r="J124"/>
  <c r="J99"/>
  <c i="2" r="BK156"/>
  <c r="BK155"/>
  <c r="J155"/>
  <c r="J35"/>
  <c i="1" r="AV96"/>
  <c r="AT96"/>
  <c i="2" r="J32"/>
  <c i="1" r="AG96"/>
  <c i="3" r="J35"/>
  <c i="1" r="AV97"/>
  <c r="AT97"/>
  <c i="2" r="F35"/>
  <c i="1" r="AZ96"/>
  <c r="BC95"/>
  <c r="BC94"/>
  <c r="AY94"/>
  <c r="BB95"/>
  <c r="AX95"/>
  <c r="BD95"/>
  <c r="BD94"/>
  <c r="W33"/>
  <c r="BA95"/>
  <c r="BA94"/>
  <c r="AW94"/>
  <c r="AK30"/>
  <c i="3" r="F35"/>
  <c i="1" r="AZ97"/>
  <c i="2" l="1" r="P155"/>
  <c i="1" r="AU96"/>
  <c i="2" r="T155"/>
  <c r="J156"/>
  <c r="J99"/>
  <c r="J98"/>
  <c i="3" r="BK123"/>
  <c r="J123"/>
  <c r="J98"/>
  <c i="2" r="J41"/>
  <c i="1" r="AN96"/>
  <c r="AU95"/>
  <c r="AU94"/>
  <c r="W30"/>
  <c r="W32"/>
  <c r="AW95"/>
  <c r="BB94"/>
  <c r="W31"/>
  <c r="AZ95"/>
  <c r="AV95"/>
  <c r="AY95"/>
  <c i="3" l="1" r="J32"/>
  <c i="1" r="AG97"/>
  <c r="AG95"/>
  <c r="AG94"/>
  <c r="AK26"/>
  <c r="AT95"/>
  <c r="AZ94"/>
  <c r="W29"/>
  <c r="AX94"/>
  <c i="3" l="1" r="J41"/>
  <c i="1" r="AN95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<sst xmlns="http://schemas.openxmlformats.org/spreadsheetml/2006/main">
  <si>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</si>
  <si>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</si>
  <si>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</si>
  <si>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</si>
  <si>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{3ed96c61-e177-42f5-85cb-83543f41450f}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</si>
  <si>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</si>
  <si>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</si>
  <si>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</si>
  <si>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</si>
  <si>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</si>
  <si>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</si>
  <si>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</si>
  <si>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</si>
  <si>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</si>
  <si>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Waclawik014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</si>
  <si>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</si>
  <si>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</si>
  <si>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univerzita Brno, areál UK Bohunice, Kamenice 755/5, Brno</t>
  </si>
  <si>
    <t>KSO:</t>
  </si>
  <si>
    <t>CC-CZ:</t>
  </si>
  <si>
    <t>Místo:</t>
  </si>
  <si>
    <t xml:space="preserve"> </t>
  </si>
  <si>
    <t>Datum:</t>
  </si>
  <si>
    <t>24. 9. 2021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</si>
  <si>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</si>
  <si>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</si>
  <si>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</si>
  <si>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</si>
  <si>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</si>
  <si>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</si>
  <si>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</si>
  <si>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</si>
  <si>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</si>
  <si>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</si>
  <si>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</si>
  <si>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</si>
  <si>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</si>
  <si>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</si>
  <si>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</si>
  <si>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</si>
  <si>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</si>
  <si>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</si>
  <si>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</si>
  <si>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</si>
  <si>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</si>
  <si>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</si>
  <si>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</si>
  <si>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</si>
  <si>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</si>
  <si>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</si>
  <si>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</si>
  <si>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</si>
  <si>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</si>
  <si>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</si>
  <si>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</si>
  <si>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</si>
  <si>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</si>
  <si>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</si>
  <si>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</si>
  <si>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</si>
  <si>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</si>
  <si>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</si>
  <si>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</si>
  <si>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</si>
  <si>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</si>
  <si>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</si>
  <si>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</si>
  <si>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</si>
  <si>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</si>
  <si>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</si>
  <si>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</si>
  <si>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</si>
  <si>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</si>
  <si>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</si>
  <si>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</si>
  <si>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</si>
  <si>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</si>
  <si>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18</t>
  </si>
  <si>
    <t>Vestavba pavilonu A18 v areálu UKB - stavební část</t>
  </si>
  <si>
    <t>STA</t>
  </si>
  <si>
    <t>1</t>
  </si>
  <si>
    <t>{4f44cc56-b181-43cc-9a5e-0b8cc9599b83}</t>
  </si>
  <si>
    <t>2</t>
  </si>
  <si>
    <t>/</t>
  </si>
  <si>
    <t>18.1</t>
  </si>
  <si>
    <t>Stavební část</t>
  </si>
  <si>
    <t>Soupis</t>
  </si>
  <si>
    <t>{fae56f74-ac04-4c99-b377-daad7af26d20}</t>
  </si>
  <si>
    <t>18.2</t>
  </si>
  <si>
    <t>Vedlejší rozpočtové náklady</t>
  </si>
  <si>
    <t>{49fd8e8d-16ab-40a5-a234-8422b2028db1}</t>
  </si>
  <si>
    <t>KRYCÍ LIST SOUPISU PRACÍ</t>
  </si>
  <si>
    <t>Objekt:</t>
  </si>
  <si>
    <t>18 - Vestavba pavilonu A18 v areálu UKB - stavební část</t>
  </si>
  <si>
    <t>Soupis:</t>
  </si>
  <si>
    <t>18.1 -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</si>
  <si>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</si>
  <si>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</si>
  <si>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</si>
  <si>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</si>
  <si>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</si>
  <si>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</si>
  <si>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</si>
  <si>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</si>
  <si>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  23 - Zakládání - piloty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</si>
  <si>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</si>
  <si>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</si>
  <si>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</si>
  <si>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</si>
  <si>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910 - Ostatní výrobky</t>
  </si>
  <si>
    <t xml:space="preserve">    911 - Speciální vybavení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</si>
  <si>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</si>
  <si>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</si>
  <si>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</si>
  <si>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</si>
  <si>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</si>
  <si>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</si>
  <si>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716 - Protipožární nástřik</t>
  </si>
  <si>
    <t xml:space="preserve">    720 - ZTI</t>
  </si>
  <si>
    <t xml:space="preserve">    723 - Plynoinstalace</t>
  </si>
  <si>
    <t xml:space="preserve">    730 - Vytápění+RTCH</t>
  </si>
  <si>
    <t xml:space="preserve">    763 - Konstrukce suché výstavby</t>
  </si>
  <si>
    <t xml:space="preserve">    766 - Konstrukce truhlářské</t>
  </si>
  <si>
    <t xml:space="preserve">    7661 - Dveře</t>
  </si>
  <si>
    <t xml:space="preserve">    767 - Konstrukce zámečnické</t>
  </si>
  <si>
    <t xml:space="preserve">    7671 - Prosklené fasády</t>
  </si>
  <si>
    <t xml:space="preserve">    7672 - Předokenní žaluzie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</si>
  <si>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</si>
  <si>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</si>
  <si>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</si>
  <si>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</si>
  <si>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M</t>
  </si>
  <si>
    <t xml:space="preserve">    M21 - Elektroinstalace - silnoproud</t>
  </si>
  <si>
    <t xml:space="preserve">    M22 - Elektroinstalace - slaboproud</t>
  </si>
  <si>
    <t xml:space="preserve">    M23 - MaR</t>
  </si>
  <si>
    <t xml:space="preserve">    M24 - VZT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</si>
  <si>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</si>
  <si>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</si>
  <si>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</si>
  <si>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</si>
  <si>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</si>
  <si>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</si>
  <si>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</si>
  <si>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</si>
  <si>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</si>
  <si>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</si>
  <si>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</si>
  <si>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</si>
  <si>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</si>
  <si>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</si>
  <si>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</si>
  <si>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</si>
  <si>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</si>
  <si>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</si>
  <si>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</si>
  <si>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</si>
  <si>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</si>
  <si>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1195287337</t>
  </si>
  <si>
    <t>VV</t>
  </si>
  <si>
    <t>22,57*9,645+18,825*5,9</t>
  </si>
  <si>
    <t>122251104</t>
  </si>
  <si>
    <t>Odkopávky a prokopávky nezapažené strojně v hornině třídy těžitelnosti I skupiny 3 přes 100 do 500 m3</t>
  </si>
  <si>
    <t>m3</t>
  </si>
  <si>
    <t>385003863</t>
  </si>
  <si>
    <t>(22,57*9,645+18,825*5,9)*0,43</t>
  </si>
  <si>
    <t>3</t>
  </si>
  <si>
    <t>132251103</t>
  </si>
  <si>
    <t>Hloubení nezapažených rýh šířky do 800 mm strojně s urovnáním dna do předepsaného profilu a spádu v hornině třídy těžitelnosti I skupiny 3 přes 50 do 100 m3</t>
  </si>
  <si>
    <t>-748542138</t>
  </si>
  <si>
    <t>(13,24+1,765+0,4+0,4+1,77)*0,4*0,35</t>
  </si>
  <si>
    <t>(14,825+3,91+30,11)*0,4*1,45</t>
  </si>
  <si>
    <t>61,47*(0,6+0,85)/2*0,65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</si>
  <si>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</si>
  <si>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</si>
  <si>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</si>
  <si>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500923439</t>
  </si>
  <si>
    <t>"výkopek"</t>
  </si>
  <si>
    <t>141,365+59,759</t>
  </si>
  <si>
    <t>"ponecháno pro zásypy"</t>
  </si>
  <si>
    <t>-18,890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</si>
  <si>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</si>
  <si>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</si>
  <si>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</si>
  <si>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-1905862157</t>
  </si>
  <si>
    <t>182,234*5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</si>
  <si>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</si>
  <si>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</si>
  <si>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</si>
  <si>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</si>
  <si>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-2102384751</t>
  </si>
  <si>
    <t>182,234*1,8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</si>
  <si>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</si>
  <si>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</si>
  <si>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</si>
  <si>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421425538</t>
  </si>
  <si>
    <t>"odečet XPS"</t>
  </si>
  <si>
    <t>-55,991*0,18</t>
  </si>
  <si>
    <t>8</t>
  </si>
  <si>
    <t>181951112</t>
  </si>
  <si>
    <t>Úprava pláně vyrovnáním výškových rozdílů strojně v hornině třídy těžitelnosti I, skupiny 1 až 3 se zhutněním</t>
  </si>
  <si>
    <t>1141441762</t>
  </si>
  <si>
    <t>Zakládání</t>
  </si>
  <si>
    <t>9</t>
  </si>
  <si>
    <t>213141111</t>
  </si>
  <si>
    <t xml:space="preserve">Zřízení vrstvy z geotextilie  filtrační, separační, odvodňovací, ochranné, výztužné nebo protierozní v rovině nebo ve sklonu do 1:5, šířky do 3 m</t>
  </si>
  <si>
    <t>-1399436649</t>
  </si>
  <si>
    <t xml:space="preserve">"skladba CH1" </t>
  </si>
  <si>
    <t>64,2</t>
  </si>
  <si>
    <t>"skladba CH2"</t>
  </si>
  <si>
    <t>224,5</t>
  </si>
  <si>
    <t>"po obvodu"</t>
  </si>
  <si>
    <t>60,9*0,3*2</t>
  </si>
  <si>
    <t>10</t>
  </si>
  <si>
    <t>M</t>
  </si>
  <si>
    <t>69311081</t>
  </si>
  <si>
    <t>geotextilie netkaná separační, ochranná, filtrační, drenážní PES 300g/m2</t>
  </si>
  <si>
    <t>-353844175</t>
  </si>
  <si>
    <t>325,24*1,15</t>
  </si>
  <si>
    <t>11</t>
  </si>
  <si>
    <t>271532212</t>
  </si>
  <si>
    <t>Podsyp pod základové konstrukce se zhutněním a urovnáním povrchu z kameniva hrubého, frakce 16 - 32 mm</t>
  </si>
  <si>
    <t>405136090</t>
  </si>
  <si>
    <t>"frakce 0-32"</t>
  </si>
  <si>
    <t>(9,82*(1,77+0,4)+12,44*18,18-3,9*14,425-1,1*2,7-1,1*1)*0,15</t>
  </si>
  <si>
    <t>12</t>
  </si>
  <si>
    <t>273313511</t>
  </si>
  <si>
    <t>Základy z betonu prostého desky z betonu kamenem neprokládaného tř. C 12/15</t>
  </si>
  <si>
    <t>-1315383140</t>
  </si>
  <si>
    <t>"podkladní beton"</t>
  </si>
  <si>
    <t>256,5*0,1</t>
  </si>
  <si>
    <t>13</t>
  </si>
  <si>
    <t>273321411</t>
  </si>
  <si>
    <t>Základy z betonu železového (bez výztuže) desky z betonu bez zvláštních nároků na prostředí tř. C 20/25</t>
  </si>
  <si>
    <t>690578865</t>
  </si>
  <si>
    <t>256,5*0,15</t>
  </si>
  <si>
    <t>14</t>
  </si>
  <si>
    <t>273351121</t>
  </si>
  <si>
    <t>Bednění základů desek zřízení</t>
  </si>
  <si>
    <t>698574361</t>
  </si>
  <si>
    <t>(56,84+1,1*2+1,46)*0,25</t>
  </si>
  <si>
    <t>273351122</t>
  </si>
  <si>
    <t>Bednění základů desek odstranění</t>
  </si>
  <si>
    <t>-2091509667</t>
  </si>
  <si>
    <t>16</t>
  </si>
  <si>
    <t>273362021</t>
  </si>
  <si>
    <t>Výztuž základů desek ze svařovaných sítí z drátů typu KARI</t>
  </si>
  <si>
    <t>-289900076</t>
  </si>
  <si>
    <t>256,5*1,3*5,4/1000</t>
  </si>
  <si>
    <t>17</t>
  </si>
  <si>
    <t>274313511</t>
  </si>
  <si>
    <t>Základy z betonu prostého pasy betonu kamenem neprokládaného tř. C 12/15</t>
  </si>
  <si>
    <t>630769260</t>
  </si>
  <si>
    <t>(14,425+3,91+30,11)*0,4*1,7</t>
  </si>
  <si>
    <t>274321411</t>
  </si>
  <si>
    <t>Základy z betonu železového (bez výztuže) pasy z betonu bez zvláštních nároků na prostředí tř. C 20/25</t>
  </si>
  <si>
    <t>-1784122356</t>
  </si>
  <si>
    <t>(13,24+1,765+0,4+1,77+0,4)*0,4*0,6</t>
  </si>
  <si>
    <t>19</t>
  </si>
  <si>
    <t>274351121</t>
  </si>
  <si>
    <t>Bednění základů pasů rovné zřízení</t>
  </si>
  <si>
    <t>-934659265</t>
  </si>
  <si>
    <t>(65,58-16,775)*0,15+16,775*0,25+56,84*0,65</t>
  </si>
  <si>
    <t>20</t>
  </si>
  <si>
    <t>274351122</t>
  </si>
  <si>
    <t>Bednění základů pasů rovné odstranění</t>
  </si>
  <si>
    <t>-114521206</t>
  </si>
  <si>
    <t>274353111</t>
  </si>
  <si>
    <t>Bednění kotevních otvorů a prostupů v základových konstrukcích v pasech včetně polohového zajištění a odbednění, popř. ztraceného bednění z pletiva apod. průřezu přes 0,01 do 0,02 m2, hl. do 0,50 m</t>
  </si>
  <si>
    <t>kus</t>
  </si>
  <si>
    <t>504535921</t>
  </si>
  <si>
    <t>22</t>
  </si>
  <si>
    <t>274361821</t>
  </si>
  <si>
    <t>Výztuž základů pasů z betonářské oceli 10 505 (R) nebo BSt 500</t>
  </si>
  <si>
    <t>-1421189439</t>
  </si>
  <si>
    <t>4,218*0,11</t>
  </si>
  <si>
    <t>23</t>
  </si>
  <si>
    <t>Zakládání - piloty</t>
  </si>
  <si>
    <t>230-001</t>
  </si>
  <si>
    <t>M+D mikropiloty D R35N, kompletní provedení</t>
  </si>
  <si>
    <t>m</t>
  </si>
  <si>
    <t>726179727</t>
  </si>
  <si>
    <t>9*6</t>
  </si>
  <si>
    <t>Svislé a kompletní konstrukce</t>
  </si>
  <si>
    <t>24</t>
  </si>
  <si>
    <t>317168026</t>
  </si>
  <si>
    <t>Překlady keramické ploché osazené do maltového lože, výšky překladu 71 mm šířky 145 mm, délky 2250 mm</t>
  </si>
  <si>
    <t>-887671240</t>
  </si>
  <si>
    <t>"mezi mč.112b a 119"</t>
  </si>
  <si>
    <t>25</t>
  </si>
  <si>
    <t>340231035</t>
  </si>
  <si>
    <t>Zazdívka otvorů v příčkách nebo stěnách děrovanými cihlami plochy přes 1 do 4 m2 , tloušťka příčky 140 mm</t>
  </si>
  <si>
    <t>2003867272</t>
  </si>
  <si>
    <t>1,7*0,8</t>
  </si>
  <si>
    <t>26</t>
  </si>
  <si>
    <t>342291121</t>
  </si>
  <si>
    <t xml:space="preserve">Ukotvení příček  plochými kotvami, do konstrukce cihelné</t>
  </si>
  <si>
    <t>1656289666</t>
  </si>
  <si>
    <t>1,7*2</t>
  </si>
  <si>
    <t>Komunikace pozemní</t>
  </si>
  <si>
    <t>27</t>
  </si>
  <si>
    <t>564751111</t>
  </si>
  <si>
    <t xml:space="preserve">Podklad nebo kryt z kameniva hrubého drceného  vel. 32-63 mm s rozprostřením a zhutněním, po zhutnění tl. 150 mm</t>
  </si>
  <si>
    <t>-1747619018</t>
  </si>
  <si>
    <t>Úpravy povrchů, podlahy a osazování výplní</t>
  </si>
  <si>
    <t>28</t>
  </si>
  <si>
    <t>631342232</t>
  </si>
  <si>
    <t>Cementová litá pěna – pěnobeton tl. přes 120 do 240 mm, objemové hmotnosti 600 kg/m3</t>
  </si>
  <si>
    <t>1189982715</t>
  </si>
  <si>
    <t>"skladba P3"</t>
  </si>
  <si>
    <t>65*0,203</t>
  </si>
  <si>
    <t>29</t>
  </si>
  <si>
    <t>632441223</t>
  </si>
  <si>
    <t>Potěr anhydritový samonivelační litý tř. C 30, tl. přes 35 do 40 mm</t>
  </si>
  <si>
    <t>1206510861</t>
  </si>
  <si>
    <t>65</t>
  </si>
  <si>
    <t>"skladba P5"</t>
  </si>
  <si>
    <t>41,8</t>
  </si>
  <si>
    <t>30</t>
  </si>
  <si>
    <t>632441225</t>
  </si>
  <si>
    <t>Potěr anhydritový samonivelační litý tř. C 30, tl. přes 45 do 50 mm</t>
  </si>
  <si>
    <t>-2062285416</t>
  </si>
  <si>
    <t>"skladba P4"</t>
  </si>
  <si>
    <t>205,4</t>
  </si>
  <si>
    <t>31</t>
  </si>
  <si>
    <t>632441293</t>
  </si>
  <si>
    <t>Potěr anhydritový samonivelační litý Příplatek k cenám za každých dalších i započatých 5 mm tloušťky přes 50 mm tř. C 30</t>
  </si>
  <si>
    <t>-1316759527</t>
  </si>
  <si>
    <t>205,4*(56-50)/5</t>
  </si>
  <si>
    <t>32</t>
  </si>
  <si>
    <t>637111111</t>
  </si>
  <si>
    <t xml:space="preserve">Okapový chodník z kameniva  s udusáním a urovnáním povrchu ze štěrkopísku tl. 100 mm</t>
  </si>
  <si>
    <t>-1348673974</t>
  </si>
  <si>
    <t>"skladba CH1"</t>
  </si>
  <si>
    <t>33</t>
  </si>
  <si>
    <t>637121111</t>
  </si>
  <si>
    <t xml:space="preserve">Okapový chodník z kameniva  s udusáním a urovnáním povrchu z kačírku tl. 100 mm</t>
  </si>
  <si>
    <t>-824660090</t>
  </si>
  <si>
    <t>Ostatní konstrukce a práce, bourání</t>
  </si>
  <si>
    <t>34</t>
  </si>
  <si>
    <t>949101111</t>
  </si>
  <si>
    <t xml:space="preserve">Lešení pomocné pracovní pro objekty pozemních staveb  pro zatížení do 150 kg/m2, o výšce lešeňové podlahy do 1,9 m</t>
  </si>
  <si>
    <t>-293118412</t>
  </si>
  <si>
    <t>"demontáž podhledů"</t>
  </si>
  <si>
    <t>66,561+304,072</t>
  </si>
  <si>
    <t>"nové podhledy"</t>
  </si>
  <si>
    <t>375,9+13+42,8+5,9</t>
  </si>
  <si>
    <t>35</t>
  </si>
  <si>
    <t>952901111</t>
  </si>
  <si>
    <t xml:space="preserve">Vyčištění budov nebo objektů před předáním do užívání  budov bytové nebo občanské výstavby, světlé výšky podlaží do 4 m</t>
  </si>
  <si>
    <t>984886180</t>
  </si>
  <si>
    <t>48,05+134,57+41,8</t>
  </si>
  <si>
    <t>36</t>
  </si>
  <si>
    <t>962031132</t>
  </si>
  <si>
    <t xml:space="preserve">Bourání příček z cihel, tvárnic nebo příčkovek  z cihel pálených, plných nebo dutých na maltu vápennou nebo vápenocementovou, tl. do 100 mm</t>
  </si>
  <si>
    <t>1830471598</t>
  </si>
  <si>
    <t>9,775*0,9</t>
  </si>
  <si>
    <t>37</t>
  </si>
  <si>
    <t>962031133</t>
  </si>
  <si>
    <t xml:space="preserve">Bourání příček z cihel, tvárnic nebo příčkovek  z cihel pálených, plných nebo dutých na maltu vápennou nebo vápenocementovou, tl. do 150 mm</t>
  </si>
  <si>
    <t>1938942687</t>
  </si>
  <si>
    <t>1,5*2,5</t>
  </si>
  <si>
    <t>38</t>
  </si>
  <si>
    <t>965041341</t>
  </si>
  <si>
    <t>Bourání mazanin škvárobetonových tl. do 100 mm, plochy přes 4 m2</t>
  </si>
  <si>
    <t>-971653862</t>
  </si>
  <si>
    <t>"litá cementová pěna"</t>
  </si>
  <si>
    <t>(10,93*2,4-0,7*0,2+9,775*(6,54-2,4))*0,19</t>
  </si>
  <si>
    <t>39</t>
  </si>
  <si>
    <t>965043341</t>
  </si>
  <si>
    <t>Bourání mazanin betonových s potěrem nebo teracem tl. do 100 mm, plochy přes 4 m2</t>
  </si>
  <si>
    <t>-1941894754</t>
  </si>
  <si>
    <t>(10,93*2,4-0,7*0,2+9,775*(6,54-2,4))*0,055</t>
  </si>
  <si>
    <t>40</t>
  </si>
  <si>
    <t>96800-001</t>
  </si>
  <si>
    <t>Demontáž audio a videotechniky za účelem dalšího použití vč. dopravy na místo určené investorem</t>
  </si>
  <si>
    <t>soub</t>
  </si>
  <si>
    <t>-1754824837</t>
  </si>
  <si>
    <t>41</t>
  </si>
  <si>
    <t>974031666</t>
  </si>
  <si>
    <t xml:space="preserve">Vysekání rýh ve zdivu cihelném na maltu vápennou nebo vápenocementovou  pro vtahování nosníků do zdí, před vybouráním otvoru do hl. 150 mm, při v. nosníku do 250 mm</t>
  </si>
  <si>
    <t>131507057</t>
  </si>
  <si>
    <t>910</t>
  </si>
  <si>
    <t>Ostatní výrobky</t>
  </si>
  <si>
    <t>42</t>
  </si>
  <si>
    <t>91000-002</t>
  </si>
  <si>
    <t>M+D Přenosný hasicí přístroj práškový 34A</t>
  </si>
  <si>
    <t>1602371847</t>
  </si>
  <si>
    <t>43</t>
  </si>
  <si>
    <t>91000-003</t>
  </si>
  <si>
    <t>M+D hydrantový nástěnný systém D19</t>
  </si>
  <si>
    <t>199892289</t>
  </si>
  <si>
    <t>44</t>
  </si>
  <si>
    <t>91000-004</t>
  </si>
  <si>
    <t>M+D skříňka pro PHP nerezová 240/200/620mm do niky vč.povrchové úpravy s plast.uzávěrem, vč. zřízení niky, přwesná specifikace dle PD</t>
  </si>
  <si>
    <t>-723142691</t>
  </si>
  <si>
    <t>45</t>
  </si>
  <si>
    <t>91000-005</t>
  </si>
  <si>
    <t>Požární ucpávky</t>
  </si>
  <si>
    <t>93546711</t>
  </si>
  <si>
    <t>911</t>
  </si>
  <si>
    <t>Speciální vybavení</t>
  </si>
  <si>
    <t>46</t>
  </si>
  <si>
    <t>91100-001</t>
  </si>
  <si>
    <t xml:space="preserve">Sv1  M+D konzola pro diaprojektor</t>
  </si>
  <si>
    <t>-1084530214</t>
  </si>
  <si>
    <t>47</t>
  </si>
  <si>
    <t>91100-002</t>
  </si>
  <si>
    <t xml:space="preserve">Sv2   M+D bílá magnetická tabule 3500x1200mm osazená na stěnu, kompletní provedení dle PD</t>
  </si>
  <si>
    <t>1704139146</t>
  </si>
  <si>
    <t>997</t>
  </si>
  <si>
    <t>Přesun sutě</t>
  </si>
  <si>
    <t>48</t>
  </si>
  <si>
    <t>997013113</t>
  </si>
  <si>
    <t xml:space="preserve">Vnitrostaveništní doprava suti a vybouraných hmot  vodorovně do 50 m svisle s použitím mechanizace pro budovy a haly výšky přes 9 do 12 m</t>
  </si>
  <si>
    <t>2048568342</t>
  </si>
  <si>
    <t>49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</si>
  <si>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</si>
  <si>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</si>
  <si>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-929193332</t>
  </si>
  <si>
    <t>147,386*2 'Přepočtené koeficientem množství</t>
  </si>
  <si>
    <t>50</t>
  </si>
  <si>
    <t>997013501</t>
  </si>
  <si>
    <t xml:space="preserve">Odvoz suti a vybouraných hmot na skládku nebo meziskládku  se složením, na vzdálenost do 1 km</t>
  </si>
  <si>
    <t>-1825187709</t>
  </si>
  <si>
    <t>51</t>
  </si>
  <si>
    <t>997013509</t>
  </si>
  <si>
    <t xml:space="preserve">Odvoz suti a vybouraných hmot na skládku nebo meziskládku  se složením, na vzdálenost Příplatek k ceně za každý další i započatý 1 km přes 1 km</t>
  </si>
  <si>
    <t>1802090913</t>
  </si>
  <si>
    <t>147,386*14 'Přepočtené koeficientem množství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</si>
  <si>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</si>
  <si>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</si>
  <si>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</si>
  <si>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4017757</t>
  </si>
  <si>
    <t>998</t>
  </si>
  <si>
    <t>Přesun hmot</t>
  </si>
  <si>
    <t>53</t>
  </si>
  <si>
    <t>998011002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</si>
  <si>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</si>
  <si>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1041161871</t>
  </si>
  <si>
    <t>PSV</t>
  </si>
  <si>
    <t>711</t>
  </si>
  <si>
    <t>Izolace proti vodě, vlhkosti a plynům</t>
  </si>
  <si>
    <t>54</t>
  </si>
  <si>
    <t>711111001</t>
  </si>
  <si>
    <t xml:space="preserve">Provedení izolace proti zemní vlhkosti natěradly a tmely za studena  na ploše vodorovné V nátěrem penetračním</t>
  </si>
  <si>
    <t>-2082160421</t>
  </si>
  <si>
    <t>"na bet. desku"</t>
  </si>
  <si>
    <t>256,5</t>
  </si>
  <si>
    <t>55</t>
  </si>
  <si>
    <t>11163150</t>
  </si>
  <si>
    <t>lak penetrační asfaltový</t>
  </si>
  <si>
    <t>-1781825956</t>
  </si>
  <si>
    <t>256,5*0,0003</t>
  </si>
  <si>
    <t>56</t>
  </si>
  <si>
    <t>711112001</t>
  </si>
  <si>
    <t xml:space="preserve">Provedení izolace proti zemní vlhkosti natěradly a tmely za studena  na ploše svislé S nátěrem penetračním</t>
  </si>
  <si>
    <t>-553953557</t>
  </si>
  <si>
    <t>"po obvodu žb desky"</t>
  </si>
  <si>
    <t>60,9*0,5</t>
  </si>
  <si>
    <t>57</t>
  </si>
  <si>
    <t>1550718876</t>
  </si>
  <si>
    <t>30,45*0,00035</t>
  </si>
  <si>
    <t>58</t>
  </si>
  <si>
    <t>711131811</t>
  </si>
  <si>
    <t xml:space="preserve">Odstranění izolace proti zemní vlhkosti  na ploše vodorovné V</t>
  </si>
  <si>
    <t>1349272951</t>
  </si>
  <si>
    <t>10,93*2,4-0,7*0,2+9,775*(6,54-2,4)</t>
  </si>
  <si>
    <t>59</t>
  </si>
  <si>
    <t>711141559</t>
  </si>
  <si>
    <t xml:space="preserve">Provedení izolace proti zemní vlhkosti pásy přitavením  NAIP na ploše vodorovné V</t>
  </si>
  <si>
    <t>1449171241</t>
  </si>
  <si>
    <t>256,5*2</t>
  </si>
  <si>
    <t>60</t>
  </si>
  <si>
    <t>62853004</t>
  </si>
  <si>
    <t>pás asfaltový natavitelný modifikovaný SBS tl 4,0mm s vložkou ze skleněné tkaniny a spalitelnou PE fólií nebo jemnozrnným minerálním posypem na horním povrchu</t>
  </si>
  <si>
    <t>1285510411</t>
  </si>
  <si>
    <t>256,5*1,15</t>
  </si>
  <si>
    <t>61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</si>
  <si>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</si>
  <si>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</si>
  <si>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-1520038953</t>
  </si>
  <si>
    <t>62</t>
  </si>
  <si>
    <t>711142559</t>
  </si>
  <si>
    <t xml:space="preserve">Provedení izolace proti zemní vlhkosti pásy přitavením  NAIP na ploše svislé S</t>
  </si>
  <si>
    <t>1529825489</t>
  </si>
  <si>
    <t>60,9*0,5*2</t>
  </si>
  <si>
    <t>63</t>
  </si>
  <si>
    <t>339268701</t>
  </si>
  <si>
    <t>30,45*1,15</t>
  </si>
  <si>
    <t>64</t>
  </si>
  <si>
    <t>1524500017</t>
  </si>
  <si>
    <t>711161273</t>
  </si>
  <si>
    <t>Provedení izolace proti zemní vlhkosti nopovou fólií na ploše svislé S z nopové fólie</t>
  </si>
  <si>
    <t>-1215394744</t>
  </si>
  <si>
    <t>"základy"</t>
  </si>
  <si>
    <t>(56,84+0,18+1,1*2+1,46+0,18)*0,92</t>
  </si>
  <si>
    <t>66</t>
  </si>
  <si>
    <t>28323005</t>
  </si>
  <si>
    <t>fólie profilovaná (nopová) drenážní HDPE s výškou nopů 8mm</t>
  </si>
  <si>
    <t>1391222024</t>
  </si>
  <si>
    <t>55,991*1,15</t>
  </si>
  <si>
    <t>67</t>
  </si>
  <si>
    <t>711161384</t>
  </si>
  <si>
    <t>Izolace proti zemní vlhkosti a beztlakové vodě nopovými fóliemi ostatní ukončení izolace provětrávací lištou</t>
  </si>
  <si>
    <t>-1446459929</t>
  </si>
  <si>
    <t>(56,84+0,18+1,1*2+1,46+0,18)</t>
  </si>
  <si>
    <t>68</t>
  </si>
  <si>
    <t>711471051</t>
  </si>
  <si>
    <t xml:space="preserve">Provedení izolace proti povrchové a podpovrchové tlakové vodě termoplasty  na ploše vodorovné V folií PVC lepenou</t>
  </si>
  <si>
    <t>412405103</t>
  </si>
  <si>
    <t>"stáv.patka shora-PZ1"</t>
  </si>
  <si>
    <t>1,8</t>
  </si>
  <si>
    <t>69</t>
  </si>
  <si>
    <t>283220121</t>
  </si>
  <si>
    <t>fólie hydroizolační střešní mPVC mechanicky kotvená tl 1,5mm šedá</t>
  </si>
  <si>
    <t>-589767063</t>
  </si>
  <si>
    <t>1,8*1,15</t>
  </si>
  <si>
    <t>70</t>
  </si>
  <si>
    <t>998711102</t>
  </si>
  <si>
    <t xml:space="preserve">Přesun hmot pro izolace proti vodě, vlhkosti a plynům  stanovený z hmotnosti přesunovaného materiálu vodorovná dopravní vzdálenost do 50 m v objektech výšky přes 6 do 12 m</t>
  </si>
  <si>
    <t>-1072416151</t>
  </si>
  <si>
    <t>712</t>
  </si>
  <si>
    <t>Povlakové krytiny</t>
  </si>
  <si>
    <t>71</t>
  </si>
  <si>
    <t>11331112.R</t>
  </si>
  <si>
    <t>Odstranění geosyntetik s uložením na vzdálenost do 20 m nebo naložením na dopravní prostředek geotextilie</t>
  </si>
  <si>
    <t>251036951</t>
  </si>
  <si>
    <t>"střecha"</t>
  </si>
  <si>
    <t>"pod+nad PVC fólií"</t>
  </si>
  <si>
    <t>8,2*6,5*2</t>
  </si>
  <si>
    <t>"pod+nad nopovkou"</t>
  </si>
  <si>
    <t>72</t>
  </si>
  <si>
    <t>712311101</t>
  </si>
  <si>
    <t xml:space="preserve">Provedení povlakové krytiny střech plochých do 10° natěradly a tmely za studena  nátěrem lakem penetračním nebo asfaltovým</t>
  </si>
  <si>
    <t>208273176</t>
  </si>
  <si>
    <t>8,2*6,5</t>
  </si>
  <si>
    <t>73</t>
  </si>
  <si>
    <t>-1342081647</t>
  </si>
  <si>
    <t>53,3*0,0003</t>
  </si>
  <si>
    <t>74</t>
  </si>
  <si>
    <t>712340831</t>
  </si>
  <si>
    <t>Odstranění povlakové krytiny střech plochých do 10° z přitavených pásů NAIP v plné ploše jednovrstvé</t>
  </si>
  <si>
    <t>-562397618</t>
  </si>
  <si>
    <t>"střecha-parotěs"</t>
  </si>
  <si>
    <t>75</t>
  </si>
  <si>
    <t>712341559</t>
  </si>
  <si>
    <t>Provedení povlakové krytiny střech plochých do 10° pásy přitavením NAIP v plné ploše</t>
  </si>
  <si>
    <t>2146104296</t>
  </si>
  <si>
    <t>"parotěsná zábrana"</t>
  </si>
  <si>
    <t>76</t>
  </si>
  <si>
    <t>828042840</t>
  </si>
  <si>
    <t>53,3*1,15</t>
  </si>
  <si>
    <t>77</t>
  </si>
  <si>
    <t>712361701</t>
  </si>
  <si>
    <t xml:space="preserve">Provedení povlakové krytiny střech plochých do 10° fólií  položenou volně s přilepením spojů</t>
  </si>
  <si>
    <t>1455445022</t>
  </si>
  <si>
    <t>78</t>
  </si>
  <si>
    <t>28342831</t>
  </si>
  <si>
    <t>fólie hydroizolační střešní TPO (FPO) určená ke stabilizaci přitížením a do vegetačních střech tl 1,5mm</t>
  </si>
  <si>
    <t>-1304096170</t>
  </si>
  <si>
    <t>79</t>
  </si>
  <si>
    <t>712361801</t>
  </si>
  <si>
    <t>Odstranění povlakové krytiny střech plochých do 10° z fólií položenou volně se svařovanými nebo lepenými spoji</t>
  </si>
  <si>
    <t>-1670153920</t>
  </si>
  <si>
    <t>"PVC fólie"</t>
  </si>
  <si>
    <t>"nopovka"</t>
  </si>
  <si>
    <t>80</t>
  </si>
  <si>
    <t>712391171</t>
  </si>
  <si>
    <t xml:space="preserve">Provedení povlakové krytiny střech plochých do 10° -ostatní práce  provedení vrstvy textilní podkladní</t>
  </si>
  <si>
    <t>-454120821</t>
  </si>
  <si>
    <t>81</t>
  </si>
  <si>
    <t>69311172</t>
  </si>
  <si>
    <t>geotextilie PP s ÚV stabilizací 300g/m2</t>
  </si>
  <si>
    <t>-1761370445</t>
  </si>
  <si>
    <t>82</t>
  </si>
  <si>
    <t>712391172</t>
  </si>
  <si>
    <t xml:space="preserve">Provedení povlakové krytiny střech plochých do 10° -ostatní práce  provedení vrstvy textilní ochranné</t>
  </si>
  <si>
    <t>1765886861</t>
  </si>
  <si>
    <t>53,3*2</t>
  </si>
  <si>
    <t>83</t>
  </si>
  <si>
    <t>1164263998</t>
  </si>
  <si>
    <t>106,6*1,15</t>
  </si>
  <si>
    <t>84</t>
  </si>
  <si>
    <t>712771271</t>
  </si>
  <si>
    <t>Provedení filtrační vrstvy vegetační střechy z textilií kladených volně s přesahem, sklon střechy do 5°</t>
  </si>
  <si>
    <t>-353660200</t>
  </si>
  <si>
    <t>85</t>
  </si>
  <si>
    <t>69311068</t>
  </si>
  <si>
    <t>geotextilie netkaná separační, ochranná, filtrační, drenážní PP 300g/m2</t>
  </si>
  <si>
    <t>-642805597</t>
  </si>
  <si>
    <t>86</t>
  </si>
  <si>
    <t>712771331</t>
  </si>
  <si>
    <t>Provedení hydroakumulační vrstvy vegetační střechy z plastových nopových fólií s perforací, kladených volně na sraz, sklon střechy do 5°</t>
  </si>
  <si>
    <t>1403815512</t>
  </si>
  <si>
    <t>87</t>
  </si>
  <si>
    <t>69334152</t>
  </si>
  <si>
    <t>fólie profilovaná (nopová) perforovaná HDPE s hydroakumulační a drenážní funkcí do vegetačních střech s výškou nopů 20mm</t>
  </si>
  <si>
    <t>-1061781484</t>
  </si>
  <si>
    <t>88</t>
  </si>
  <si>
    <t>712771401</t>
  </si>
  <si>
    <t>Provedení vegetační vrstvy vegetační střechy ze substrátu, tloušťky do 100 mm, sklon střechy do 5°</t>
  </si>
  <si>
    <t>1830334860</t>
  </si>
  <si>
    <t>89</t>
  </si>
  <si>
    <t>71290-001</t>
  </si>
  <si>
    <t>Opatření“ kvůli zamezení zatečení vody do objektu na dobu, kdy je krytina odstraněná</t>
  </si>
  <si>
    <t>-1010845256</t>
  </si>
  <si>
    <t>90</t>
  </si>
  <si>
    <t>712990813.r</t>
  </si>
  <si>
    <t>Odstranění vegetační vrstvy do tl.100mm pro opětovné použití</t>
  </si>
  <si>
    <t>-2091882097</t>
  </si>
  <si>
    <t>91</t>
  </si>
  <si>
    <t>998712102</t>
  </si>
  <si>
    <t>Přesun hmot pro povlakové krytiny stanovený z hmotnosti přesunovaného materiálu vodorovná dopravní vzdálenost do 50 m v objektech výšky přes 6 do 12 m</t>
  </si>
  <si>
    <t>539944961</t>
  </si>
  <si>
    <t>713</t>
  </si>
  <si>
    <t>Izolace tepelné</t>
  </si>
  <si>
    <t>92</t>
  </si>
  <si>
    <t>713110813</t>
  </si>
  <si>
    <t>Odstranění tepelné izolace stropů nebo podhledů z rohoží, pásů, dílců, desek, bloků volně kladených z vláknitých materiálů suchých, tloušťka izolace přes 100 mm</t>
  </si>
  <si>
    <t>843146428</t>
  </si>
  <si>
    <t>"podhled z tahokovu"</t>
  </si>
  <si>
    <t>22,305*8,57+18,695*(14,61-8,57)</t>
  </si>
  <si>
    <t>93</t>
  </si>
  <si>
    <t>713111121</t>
  </si>
  <si>
    <t>Montáž tepelné izolace stropů rohožemi, pásy, dílci, deskami, bloky (izolační materiál ve specifikaci) rovných spodem s uchycením (drátem, páskou apod.)</t>
  </si>
  <si>
    <t>1508035866</t>
  </si>
  <si>
    <t>"skladba C3"</t>
  </si>
  <si>
    <t>42,8*2</t>
  </si>
  <si>
    <t>94</t>
  </si>
  <si>
    <t>63152099</t>
  </si>
  <si>
    <t>pás tepelně izolační univerzální λ=0,032-0,033 tl 100mm</t>
  </si>
  <si>
    <t>-929568162</t>
  </si>
  <si>
    <t>42,8*1,05</t>
  </si>
  <si>
    <t>95</t>
  </si>
  <si>
    <t>63152103</t>
  </si>
  <si>
    <t>pás tepelně izolační univerzální λ=0,032-0,033 tl 150mm</t>
  </si>
  <si>
    <t>2125787524</t>
  </si>
  <si>
    <t>96</t>
  </si>
  <si>
    <t>713111138</t>
  </si>
  <si>
    <t>Montáž tepelné izolace stropů rohožemi, pásy, dílci, deskami, bloky (izolační materiál ve specifikaci) žebrových spodem lepením celoplošně</t>
  </si>
  <si>
    <t>1632986709</t>
  </si>
  <si>
    <t>"skladba C5"</t>
  </si>
  <si>
    <t>5,9</t>
  </si>
  <si>
    <t>97</t>
  </si>
  <si>
    <t>28376525</t>
  </si>
  <si>
    <t>deska izolační PIR s oboustranným textilním rounem tl.50mm</t>
  </si>
  <si>
    <t>317986995</t>
  </si>
  <si>
    <t>5,9*1,05</t>
  </si>
  <si>
    <t>98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</si>
  <si>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</si>
  <si>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</si>
  <si>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-835361494</t>
  </si>
  <si>
    <t>99</t>
  </si>
  <si>
    <t>713121111</t>
  </si>
  <si>
    <t>Montáž tepelné izolace podlah rohožemi, pásy, deskami, dílci, bloky (izolační materiál ve specifikaci) kladenými volně jednovrstvá</t>
  </si>
  <si>
    <t>-1930857354</t>
  </si>
  <si>
    <t>100</t>
  </si>
  <si>
    <t>28376413</t>
  </si>
  <si>
    <t>deska z polystyrénu XPS, hrana polodrážková a hladký povrch 300kPA tl 10mm</t>
  </si>
  <si>
    <t>458607236</t>
  </si>
  <si>
    <t>65*1,05</t>
  </si>
  <si>
    <t>101</t>
  </si>
  <si>
    <t>28376423</t>
  </si>
  <si>
    <t>deska z polystyrénu XPS, hrana polodrážková a hladký povrch 300kPA tl 120mm</t>
  </si>
  <si>
    <t>-476853026</t>
  </si>
  <si>
    <t>205,4*1,05</t>
  </si>
  <si>
    <t>41,8*1,05</t>
  </si>
  <si>
    <t>102</t>
  </si>
  <si>
    <t>713130813</t>
  </si>
  <si>
    <t>Odstranění tepelné izolace stěn a příček z rohoží, pásů, dílců, desek, bloků volně kladených z vláknitých materiálů, tloušťka izolace přes 100 mm</t>
  </si>
  <si>
    <t>-1548818147</t>
  </si>
  <si>
    <t>"nad prosklenou fasádou"</t>
  </si>
  <si>
    <t>11*1</t>
  </si>
  <si>
    <t>103</t>
  </si>
  <si>
    <t>713131141</t>
  </si>
  <si>
    <t>Montáž tepelné izolace stěn rohožemi, pásy, deskami, dílci, bloky (izolační materiál ve specifikaci) lepením celoplošně</t>
  </si>
  <si>
    <t>-532026545</t>
  </si>
  <si>
    <t>104</t>
  </si>
  <si>
    <t>28376362</t>
  </si>
  <si>
    <t>deska perimetrická pro zateplení spodních staveb 200kPa λ=0,034 tl 180mm</t>
  </si>
  <si>
    <t>-541645480</t>
  </si>
  <si>
    <t>(56,84+0,18+1,1*2+1,46+0,18)*0,92*1,05</t>
  </si>
  <si>
    <t>105</t>
  </si>
  <si>
    <t>28376364</t>
  </si>
  <si>
    <t>deska perimetrická pro zateplení spodních staveb 200kPa λ=0,034 tl 220mm</t>
  </si>
  <si>
    <t>1647395735</t>
  </si>
  <si>
    <t>1,8*1,05</t>
  </si>
  <si>
    <t>106</t>
  </si>
  <si>
    <t>713140821</t>
  </si>
  <si>
    <t>Odstranění tepelné izolace střech plochých z rohoží, pásů, dílců, desek, bloků nadstřešních izolací volně položených z polystyrenu suchého, tloušťka izolace do 100 mm</t>
  </si>
  <si>
    <t>-1430250131</t>
  </si>
  <si>
    <t>"EPS tl. 20-110mm"</t>
  </si>
  <si>
    <t>"EPS tl.80mm"</t>
  </si>
  <si>
    <t>"EPS tl.100mm"</t>
  </si>
  <si>
    <t>107</t>
  </si>
  <si>
    <t>713141151</t>
  </si>
  <si>
    <t>Montáž tepelné izolace střech plochých rohožemi, pásy, deskami, dílci, bloky (izolační materiál ve specifikaci) kladenými volně jednovrstvá</t>
  </si>
  <si>
    <t>-1303877969</t>
  </si>
  <si>
    <t>108</t>
  </si>
  <si>
    <t>28376422</t>
  </si>
  <si>
    <t>deska z polystyrénu XPS, hrana polodrážková a hladký povrch 300kPA tl 100mm</t>
  </si>
  <si>
    <t>-2125163700</t>
  </si>
  <si>
    <t>53,3*1,05</t>
  </si>
  <si>
    <t>109</t>
  </si>
  <si>
    <t>713141152</t>
  </si>
  <si>
    <t>Montáž tepelné izolace střech plochých rohožemi, pásy, deskami, dílci, bloky (izolační materiál ve specifikaci) kladenými volně dvouvrstvá</t>
  </si>
  <si>
    <t>-1141504636</t>
  </si>
  <si>
    <t>110</t>
  </si>
  <si>
    <t>28372308</t>
  </si>
  <si>
    <t>deska EPS 100 pro konstrukce s běžným zatížením λ=0,037 tl 80mm</t>
  </si>
  <si>
    <t>1001150776</t>
  </si>
  <si>
    <t>111</t>
  </si>
  <si>
    <t>283761011</t>
  </si>
  <si>
    <t>klín izolační z pěnového polystyrenu EPS GREY 100 spádový</t>
  </si>
  <si>
    <t>-1086561739</t>
  </si>
  <si>
    <t>53,3*(0,02+0,11)/2*1,05</t>
  </si>
  <si>
    <t>112</t>
  </si>
  <si>
    <t>713141263</t>
  </si>
  <si>
    <t>Montáž tepelné izolace střech plochých mechanické přikotvení šrouby včetně dodávky šroubů, bez položení tepelné izolace tl. izolace přes 240 mm do betonu</t>
  </si>
  <si>
    <t>-1058185760</t>
  </si>
  <si>
    <t>113</t>
  </si>
  <si>
    <t>713191132</t>
  </si>
  <si>
    <t>Montáž tepelné izolace stavebních konstrukcí - doplňky a konstrukční součásti podlah, stropů vrchem nebo střech překrytím fólií separační z PE</t>
  </si>
  <si>
    <t>-916974876</t>
  </si>
  <si>
    <t>114</t>
  </si>
  <si>
    <t>28323063</t>
  </si>
  <si>
    <t>fólie LDPE (650 kg/m3) proti zemní vlhkosti nad úrovní terénu tl 0,6mm</t>
  </si>
  <si>
    <t>57345843</t>
  </si>
  <si>
    <t>205,4*1,15</t>
  </si>
  <si>
    <t>41,8*1,15</t>
  </si>
  <si>
    <t>115</t>
  </si>
  <si>
    <t>998713102</t>
  </si>
  <si>
    <t>Přesun hmot pro izolace tepelné stanovený z hmotnosti přesunovaného materiálu vodorovná dopravní vzdálenost do 50 m v objektech výšky přes 6 m do 12 m</t>
  </si>
  <si>
    <t>-1340076728</t>
  </si>
  <si>
    <t>716</t>
  </si>
  <si>
    <t>Protipožární nástřik</t>
  </si>
  <si>
    <t>116</t>
  </si>
  <si>
    <t>713511531</t>
  </si>
  <si>
    <t xml:space="preserve">Montáž tepelné izolace protipožárním nástřikem  sloupů, průvlaků nebo trámů ocelových profilu I, T, U, L na podkladní kotvící nátěr, tl. 10 mm</t>
  </si>
  <si>
    <t>1584311553</t>
  </si>
  <si>
    <t>"stávající ocelová kce"</t>
  </si>
  <si>
    <t>36101/1000*32</t>
  </si>
  <si>
    <t>117</t>
  </si>
  <si>
    <t>200-001</t>
  </si>
  <si>
    <t>protipožární nástřiková hmota</t>
  </si>
  <si>
    <t>1444527113</t>
  </si>
  <si>
    <t>118</t>
  </si>
  <si>
    <t>713511551</t>
  </si>
  <si>
    <t xml:space="preserve">Montáž tepelné izolace protipožárním nástřikem  nátěr kotvící</t>
  </si>
  <si>
    <t>136751359</t>
  </si>
  <si>
    <t>119</t>
  </si>
  <si>
    <t>200-002</t>
  </si>
  <si>
    <t>fixační nátěrová hmota</t>
  </si>
  <si>
    <t>-1746380834</t>
  </si>
  <si>
    <t>120</t>
  </si>
  <si>
    <t>2043664836</t>
  </si>
  <si>
    <t>720</t>
  </si>
  <si>
    <t>ZTI</t>
  </si>
  <si>
    <t>121</t>
  </si>
  <si>
    <t>720-01</t>
  </si>
  <si>
    <t>ZTI viz.příloha</t>
  </si>
  <si>
    <t>Kč</t>
  </si>
  <si>
    <t>972786913</t>
  </si>
  <si>
    <t>723</t>
  </si>
  <si>
    <t>Plynoinstalace</t>
  </si>
  <si>
    <t>122</t>
  </si>
  <si>
    <t>723-01</t>
  </si>
  <si>
    <t>Plynoinstalace viz.příloha</t>
  </si>
  <si>
    <t>568978447</t>
  </si>
  <si>
    <t>730</t>
  </si>
  <si>
    <t>Vytápění+RTCH</t>
  </si>
  <si>
    <t>123</t>
  </si>
  <si>
    <t>730-001</t>
  </si>
  <si>
    <t>Vytápění+RTCH viz.příloha</t>
  </si>
  <si>
    <t>-384720743</t>
  </si>
  <si>
    <t>763</t>
  </si>
  <si>
    <t>Konstrukce suché výstavby</t>
  </si>
  <si>
    <t>124</t>
  </si>
  <si>
    <t>763111462.R1</t>
  </si>
  <si>
    <t xml:space="preserve">Si01 SDK příčka tl 150 mm profil CW+UW 100 desky 2x akustická 12,5 s izolací MV 80mm  Rw min 47 dB, včetně přebroušení a vytmelení, doplňků pro správnou fci příčky, systémové řešení</t>
  </si>
  <si>
    <t>349706456</t>
  </si>
  <si>
    <t>(10,93-0,25-0,3+3+15,005+4,2+1,5+4,05+1,1+3,5+15,095+6,1+2,51)*4</t>
  </si>
  <si>
    <t>-0,94*2,02*7-0,84*2,02</t>
  </si>
  <si>
    <t>125</t>
  </si>
  <si>
    <t>76312146.R</t>
  </si>
  <si>
    <t xml:space="preserve">Si02  SDK stěna předsazená profil CW+UW 50 desky 2xDFH2 12,5 s izolací z MV tl.40mm, včetně přebroušení a vytmelení, doplňků pro správnou fci příčky, systémové řešení</t>
  </si>
  <si>
    <t>1600778548</t>
  </si>
  <si>
    <t>(2,72+1,31+5,23+0,15+5,17+2,58+1,31+4+2,4+3,735)*4</t>
  </si>
  <si>
    <t>(11,67+7,02+9,775+15,095+4,3)*0,88-1,45*29+32,013</t>
  </si>
  <si>
    <t>126</t>
  </si>
  <si>
    <t>76312147.R</t>
  </si>
  <si>
    <t xml:space="preserve">Si03  SDK stěna předsazená profil CW+UW 50 desky 2xDFH2 12,5 bez izolace, včetně přebroušení a vytmelení, doplňků pro správnou fci příčky, systémové řešení</t>
  </si>
  <si>
    <t>-1629770226</t>
  </si>
  <si>
    <t>127</t>
  </si>
  <si>
    <t>763121812</t>
  </si>
  <si>
    <t xml:space="preserve">Demontáž předsazených nebo šachtových stěn ze sádrokartonových desek  s nosnou konstrukcí z ocelových profilů jednoduchých, opláštění dvojité</t>
  </si>
  <si>
    <t>-330102669</t>
  </si>
  <si>
    <t>"mč.112a - do šachty"</t>
  </si>
  <si>
    <t>0,6*3,8</t>
  </si>
  <si>
    <t>128</t>
  </si>
  <si>
    <t>763122415</t>
  </si>
  <si>
    <t xml:space="preserve">Stěna šachtová ze sádrokartonových desek  s nosnou konstrukcí z ocelových profilů CW, UW dvojitě opláštěná deskami protipožárními DF tl. 2 x 12,5 mm bez izolace, EI 30, stěna tl. 125 mm, profil 100</t>
  </si>
  <si>
    <t>47787645</t>
  </si>
  <si>
    <t>"mč.112a"</t>
  </si>
  <si>
    <t>129</t>
  </si>
  <si>
    <t>763131411</t>
  </si>
  <si>
    <t xml:space="preserve">Podhled ze sádrokartonových desek  dvouvrstvá zavěšená spodní konstrukce z ocelových profilů CD, UD jednoduše opláštěná deskou standardní A, tl. 12,5 mm, bez izolace, včetně přebroušení a vytmelení</t>
  </si>
  <si>
    <t>-1427035286</t>
  </si>
  <si>
    <t>"vč. rektifikovatelných závěsů"</t>
  </si>
  <si>
    <t>"skladba C2"</t>
  </si>
  <si>
    <t>130</t>
  </si>
  <si>
    <t>763131431</t>
  </si>
  <si>
    <t xml:space="preserve">Podhled ze sádrokartonových desek  dvouvrstvá zavěšená spodní konstrukce z ocelových profilů CD, UD jednoduše opláštěná deskou protipožární DF, tl. 12,5 mm, bez izolace, REI do 90, včetně přebroušení a vytmelení</t>
  </si>
  <si>
    <t>-424790221</t>
  </si>
  <si>
    <t>"skladba C4"</t>
  </si>
  <si>
    <t>306,1</t>
  </si>
  <si>
    <t>131</t>
  </si>
  <si>
    <t>763135102</t>
  </si>
  <si>
    <t>Montáž sádrokartonového podhledu kazetového demontovatelného, velikosti kazet 600x600 mm včetně zavěšené nosné konstrukce polozapuštěné</t>
  </si>
  <si>
    <t>-1229114954</t>
  </si>
  <si>
    <t>"skrytý rastr"</t>
  </si>
  <si>
    <t>"skladba C1"</t>
  </si>
  <si>
    <t>375,9</t>
  </si>
  <si>
    <t>132</t>
  </si>
  <si>
    <t>5903057.2</t>
  </si>
  <si>
    <t>podhled kazetový bez děrování zapuštěná hrana tl 10mm 600x600mm, viditelný povrch je pokryt sklenou tkaninou v bílé barvě. zadní strana je pokryta sklovlákennou tkaninou, zvuk. pohltivost NRC = 0,75</t>
  </si>
  <si>
    <t>1545176556</t>
  </si>
  <si>
    <t>375,9*1,1</t>
  </si>
  <si>
    <t>133</t>
  </si>
  <si>
    <t>763135812</t>
  </si>
  <si>
    <t xml:space="preserve">Demontáž podhledu sádrokartonového  kazetového na zavěšeném na roštu polozapuštěném</t>
  </si>
  <si>
    <t>-832680267</t>
  </si>
  <si>
    <t>134</t>
  </si>
  <si>
    <t>76390-002</t>
  </si>
  <si>
    <t>Dělící příčka mezi fasádou a SDK příčkou , 2x UD 28/27/0,6 + oboustranně deska Silent, výplň MV, vč. přetmelení a přebroušení</t>
  </si>
  <si>
    <t>-1144187378</t>
  </si>
  <si>
    <t>0,25*(2,8-0,87)</t>
  </si>
  <si>
    <t>135</t>
  </si>
  <si>
    <t>998763302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</si>
  <si>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</si>
  <si>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1549019409</t>
  </si>
  <si>
    <t>766</t>
  </si>
  <si>
    <t>Konstrukce truhlářské</t>
  </si>
  <si>
    <t>136</t>
  </si>
  <si>
    <t>76600-0001</t>
  </si>
  <si>
    <t xml:space="preserve">T 1   M+D parapetní deska š.110mm, DTD deska s nosem s CPL povrchem, barva dle rámu okna, kompletní provedení</t>
  </si>
  <si>
    <t>1797187108</t>
  </si>
  <si>
    <t>7661</t>
  </si>
  <si>
    <t>Dveře</t>
  </si>
  <si>
    <t>137</t>
  </si>
  <si>
    <t>76610-1001</t>
  </si>
  <si>
    <t xml:space="preserve">Di 1   M+D vnitřní dveře 800x1970mm, 1/3 prosklení, vč.obložkové zárubně, kotvení, kování, zámku, čtečka pro vstup, veškerých doplňků, povrchové úpravy, kompletní provedení dle PD </t>
  </si>
  <si>
    <t>-1751709584</t>
  </si>
  <si>
    <t>138</t>
  </si>
  <si>
    <t>76610-1002</t>
  </si>
  <si>
    <t xml:space="preserve">Di 2   M+D vnitřní dveře 900x1970mm, 1/3 prosklení, vč.obložkové zárubně, kotvení, kování, zámku, veškerých doplňků,čtečka pro vstup, povrchové úpravy, kompletní provedení dle PD </t>
  </si>
  <si>
    <t>-1931996420</t>
  </si>
  <si>
    <t>139</t>
  </si>
  <si>
    <t>76610-1003</t>
  </si>
  <si>
    <t xml:space="preserve">Di 3   M+D vnitřní dveře 900x1970mm, 1/3 prosklení, vč.obložkové zárubně, kotvení, kování, zámku, veškerých doplňků, čtečka pro vstup, povrchové úpravy, kompletní provedení dle PD </t>
  </si>
  <si>
    <t>-269822210</t>
  </si>
  <si>
    <t>140</t>
  </si>
  <si>
    <t>76610-1004</t>
  </si>
  <si>
    <t xml:space="preserve">Di 4   M+D vnitřní dveře 900x1970mm, 1/3 prosklení, vč.obložkové zárubně, kotvení, kování, zámku, veškerých doplňků, čtečka pro vstup, povrchové úpravy, kompletní provedení dle PD </t>
  </si>
  <si>
    <t>679969546</t>
  </si>
  <si>
    <t>141</t>
  </si>
  <si>
    <t>76610-1005</t>
  </si>
  <si>
    <t xml:space="preserve">Di 5   M+D vnitřní dveře 900x1970mm, 1/3 prosklení, vč.obložkové zárubně, kotvení, kování, zámku, veškerých doplňků, povrchové úpravy, kompletní provedení dle PD </t>
  </si>
  <si>
    <t>-288317073</t>
  </si>
  <si>
    <t>142</t>
  </si>
  <si>
    <t>76610-1006</t>
  </si>
  <si>
    <t xml:space="preserve">Di 6   M+D vnitřní dveře 900x1970mm, plné, vč.obložkové zárubně, kotvení, kování, zámku, veškerých doplňků, povrchové úpravy, kompletní provedení dle PD </t>
  </si>
  <si>
    <t>-1505864513</t>
  </si>
  <si>
    <t>143</t>
  </si>
  <si>
    <t>76610-1007</t>
  </si>
  <si>
    <t xml:space="preserve">Di 7   M+D vnitřní dveře 1600x1970mm, 1/2 proskl., EW30DP3-C2, vč.obložkové zárubně, kotvení, kování, zámku, veškerých doplňků, povrchové úpravy, kompletní provedení dle PD </t>
  </si>
  <si>
    <t>-76349628</t>
  </si>
  <si>
    <t>767</t>
  </si>
  <si>
    <t>Konstrukce zámečnické</t>
  </si>
  <si>
    <t>144</t>
  </si>
  <si>
    <t>76700-1001</t>
  </si>
  <si>
    <t xml:space="preserve">Z/01   M+D čistící zóna 1200x2510x30mm, čistící koberec na střední zátěž z pp s pogumovaným rubem v Al rámu zapuštěném do podlahy</t>
  </si>
  <si>
    <t>1953230651</t>
  </si>
  <si>
    <t>145</t>
  </si>
  <si>
    <t>76700-1002</t>
  </si>
  <si>
    <t xml:space="preserve">Z/02  M+D dilatační objektová lišta</t>
  </si>
  <si>
    <t>1091958251</t>
  </si>
  <si>
    <t>146</t>
  </si>
  <si>
    <t>76700-1003</t>
  </si>
  <si>
    <t xml:space="preserve">Z/03  M+D akustický panel 2700x600mm, vč. kotvení, kompletní dodávka</t>
  </si>
  <si>
    <t>1488217265</t>
  </si>
  <si>
    <t>147</t>
  </si>
  <si>
    <t>76700-1004</t>
  </si>
  <si>
    <t>M+D ocelová kce pod VZT na střeše, žár.pozink, vč. kotvení a veškerých prací s tím souvisejících, kompletní provedení dle PD</t>
  </si>
  <si>
    <t>kg</t>
  </si>
  <si>
    <t>2034597364</t>
  </si>
  <si>
    <t>148</t>
  </si>
  <si>
    <t>76700-1005</t>
  </si>
  <si>
    <t>Úprava stávajícího záchytného systému</t>
  </si>
  <si>
    <t>1125318798</t>
  </si>
  <si>
    <t>149</t>
  </si>
  <si>
    <t>76700-901</t>
  </si>
  <si>
    <t>M+D nosný rošt podhledů pro tepelnou izolaci</t>
  </si>
  <si>
    <t>1731477657</t>
  </si>
  <si>
    <t>42,8</t>
  </si>
  <si>
    <t>150</t>
  </si>
  <si>
    <t>76700-902</t>
  </si>
  <si>
    <t xml:space="preserve">M+D nosný rošt podhledů </t>
  </si>
  <si>
    <t>-1752244120</t>
  </si>
  <si>
    <t>151</t>
  </si>
  <si>
    <t>76700-903</t>
  </si>
  <si>
    <t xml:space="preserve">Se01  doplnění stávajícího obvodového pláště, po demontáži stáv.podhledu a zabudování prosklených ploch do Al rámů , minerál.vata tl.200mm vč. demontáže a montáže části stávajícího obvod pláště z keram.šablon nas ocel.kci</t>
  </si>
  <si>
    <t>1038617803</t>
  </si>
  <si>
    <t>152</t>
  </si>
  <si>
    <t>76700-904</t>
  </si>
  <si>
    <t xml:space="preserve">Se02  doplnění stávajícího obvodového pláště, po demontáži stáv.podhledu a zabudování prosklených ploch do Al rámů , minerál.vata tl.200mm vč. demontáže a montáže části stávajícího obvod pláště z keram.šablon nas ocel.kci</t>
  </si>
  <si>
    <t>1563877392</t>
  </si>
  <si>
    <t>153</t>
  </si>
  <si>
    <t>76700-905</t>
  </si>
  <si>
    <t xml:space="preserve">Se03  Obalení stávajícího ocelového sloupu plechem Alubond, vč. 200mm minerální vaty</t>
  </si>
  <si>
    <t>-1586698275</t>
  </si>
  <si>
    <t>154</t>
  </si>
  <si>
    <t>76700-906</t>
  </si>
  <si>
    <t xml:space="preserve">Si05   obklad sloupu materiálem splňujícím PO R45DP1</t>
  </si>
  <si>
    <t>572758921</t>
  </si>
  <si>
    <t>155</t>
  </si>
  <si>
    <t>767134801</t>
  </si>
  <si>
    <t>Demontáž stěn a příček z plechů oplechování stěn plechy nýtovanými</t>
  </si>
  <si>
    <t>-150819875</t>
  </si>
  <si>
    <t>"oplechování sloupů"</t>
  </si>
  <si>
    <t>1,1*3,14*2,82*2</t>
  </si>
  <si>
    <t>156</t>
  </si>
  <si>
    <t>767134802</t>
  </si>
  <si>
    <t>Demontáž stěn a příček z plechů oplechování stěn plechy šroubovanými</t>
  </si>
  <si>
    <t>720301729</t>
  </si>
  <si>
    <t>"obvodový plášť - oplechovaná část"</t>
  </si>
  <si>
    <t>11*1*2</t>
  </si>
  <si>
    <t>157</t>
  </si>
  <si>
    <t>767135821</t>
  </si>
  <si>
    <t>Demontáž stěn a příček z plechů roštu pro oplechování z kazet</t>
  </si>
  <si>
    <t>-39219783</t>
  </si>
  <si>
    <t>158</t>
  </si>
  <si>
    <t>767161123</t>
  </si>
  <si>
    <t xml:space="preserve">Montáž zábradlí rovného  z trubek nebo tenkostěnných profilů na ocelovou konstrukci, hmotnosti 1 m zábradlí do 20 kg</t>
  </si>
  <si>
    <t>-989947536</t>
  </si>
  <si>
    <t>159</t>
  </si>
  <si>
    <t>767161813</t>
  </si>
  <si>
    <t>Demontáž zábradlí do suti rovného nerozebíratelný spoj hmotnosti 1 m zábradlí do 20 kg</t>
  </si>
  <si>
    <t>1469759031</t>
  </si>
  <si>
    <t>160</t>
  </si>
  <si>
    <t>767581803</t>
  </si>
  <si>
    <t xml:space="preserve">Demontáž podhledů  tvarovaných plechů</t>
  </si>
  <si>
    <t>100005646</t>
  </si>
  <si>
    <t>"tahokov"</t>
  </si>
  <si>
    <t>161</t>
  </si>
  <si>
    <t>767582800</t>
  </si>
  <si>
    <t xml:space="preserve">Demontáž podhledů  roštů</t>
  </si>
  <si>
    <t>-1393894214</t>
  </si>
  <si>
    <t>162</t>
  </si>
  <si>
    <t>767583711</t>
  </si>
  <si>
    <t xml:space="preserve">Montáž kovových podhledů  lamelových doplňků závěsných táhel nosných roštů</t>
  </si>
  <si>
    <t>813961613</t>
  </si>
  <si>
    <t>42,8+42,8</t>
  </si>
  <si>
    <t>163</t>
  </si>
  <si>
    <t>55300101</t>
  </si>
  <si>
    <t>závěsná táhla rektifikovatelná</t>
  </si>
  <si>
    <t>-1845516218</t>
  </si>
  <si>
    <t>98,6*1,1</t>
  </si>
  <si>
    <t>164</t>
  </si>
  <si>
    <t>767584702</t>
  </si>
  <si>
    <t xml:space="preserve">Montáž kovových podhledů  ostatních z tvarovaných plechů, připevněných šroubováním</t>
  </si>
  <si>
    <t>-160870895</t>
  </si>
  <si>
    <t>165</t>
  </si>
  <si>
    <t>1594525.1</t>
  </si>
  <si>
    <t>plech děrovaný tahokov žárovaný pozink povrch.úprava RAL 7016</t>
  </si>
  <si>
    <t>183639507</t>
  </si>
  <si>
    <t>42,8*1,1</t>
  </si>
  <si>
    <t>166</t>
  </si>
  <si>
    <t>767712811</t>
  </si>
  <si>
    <t xml:space="preserve">Demontáž výkladců zapuštěných  šroubovaných</t>
  </si>
  <si>
    <t>1122098158</t>
  </si>
  <si>
    <t>"obvodový plášť "</t>
  </si>
  <si>
    <t>11*(2,82+0,15)</t>
  </si>
  <si>
    <t>167</t>
  </si>
  <si>
    <t>998767102</t>
  </si>
  <si>
    <t xml:space="preserve">Přesun hmot pro zámečnické konstrukce  stanovený z hmotnosti přesunovaného materiálu vodorovná dopravní vzdálenost do 50 m v objektech výšky přes 6 do 12 m</t>
  </si>
  <si>
    <t>1793416373</t>
  </si>
  <si>
    <t>7671</t>
  </si>
  <si>
    <t>Prosklené fasády</t>
  </si>
  <si>
    <t>168</t>
  </si>
  <si>
    <t>7671-1001</t>
  </si>
  <si>
    <t xml:space="preserve">PS1   M+D prosklená stěna 2250x3980mm s dveřmi, vč.včetně návaznosti na stávající obvodový plášť, lištování, kotvení, oplechování a zaizolování horní části, veškerých doplňků (např.čtečka, elektromag.zámek atp), povrchové úpravy, kompletní provedení dle PD</t>
  </si>
  <si>
    <t>-1700756609</t>
  </si>
  <si>
    <t>169</t>
  </si>
  <si>
    <t>7671-1002</t>
  </si>
  <si>
    <t xml:space="preserve">PS2   M+D prosklená stěna 1310x3980mm vč. lištování, kotvení, oplechování a zaizolování horní části, veškerých doplňků, povrchové úpravy, kompletní provedení dle PD</t>
  </si>
  <si>
    <t>-1835160639</t>
  </si>
  <si>
    <t>170</t>
  </si>
  <si>
    <t>7671-1003</t>
  </si>
  <si>
    <t xml:space="preserve">PS3   M+D prosklená stěna 19350x3300mm vč. lištování, kotvení,  oplechování a zaizolování horní části, veškerých doplňků, povrchové úpravy, kompletní provedení dle PD</t>
  </si>
  <si>
    <t>1524933866</t>
  </si>
  <si>
    <t>171</t>
  </si>
  <si>
    <t>7671-1004</t>
  </si>
  <si>
    <t xml:space="preserve">PS4   M+D prosklená stěna 7710x3980mm vč. lištování, kotvení, oplechování a zaizolování horní části, veškerých doplňků, povrchové úpravy, kompletní provedení dle PD</t>
  </si>
  <si>
    <t>1498251058</t>
  </si>
  <si>
    <t>172</t>
  </si>
  <si>
    <t>7671-1005</t>
  </si>
  <si>
    <t xml:space="preserve">PS5   M+D prosklená stěna 3735x3980mm vč. lištování, kotvení, oplechování a zaizolování horní části, veškerých doplňků, povrchové úpravy, kompletní provedení dle PD</t>
  </si>
  <si>
    <t>1474213751</t>
  </si>
  <si>
    <t>173</t>
  </si>
  <si>
    <t>7671-1006</t>
  </si>
  <si>
    <t xml:space="preserve">PS6   M+D prosklená stěna 660x3300mm vč. lištování, kotvení, oplechování a zaizolování horní části, veškerých doplňků, povrchové úpravy, kompletní provedení dle PD</t>
  </si>
  <si>
    <t>-331024886</t>
  </si>
  <si>
    <t>174</t>
  </si>
  <si>
    <t>7671-1007</t>
  </si>
  <si>
    <t xml:space="preserve">PS7   M+D prosklená stěna 4050x3300mm vč. lištování, kotvení, oplechování a zaizolování horní části, veškerých doplňků, povrchové úpravy, kompletní provedení dle PD</t>
  </si>
  <si>
    <t>1713888598</t>
  </si>
  <si>
    <t>175</t>
  </si>
  <si>
    <t>7671-1008</t>
  </si>
  <si>
    <t xml:space="preserve">PS8   M+D prosklená stěna 15610x3300mm vč. lištování, kotvení, oplechování a zaizolování horní části, veškerých doplňků, povrchové úpravy, kompletní provedení dle PD</t>
  </si>
  <si>
    <t>705784791</t>
  </si>
  <si>
    <t>176</t>
  </si>
  <si>
    <t>7671-1009</t>
  </si>
  <si>
    <t xml:space="preserve">PS9   M+D prosklená stěna 1310x3980mm, EW30DP1 vč. lištování, kotvení, oplechování a zaizolování horní části, veškerých doplňků, povrchové úpravy, kompletní provedení dle PD</t>
  </si>
  <si>
    <t>1586787257</t>
  </si>
  <si>
    <t>177</t>
  </si>
  <si>
    <t>7671-1010</t>
  </si>
  <si>
    <t xml:space="preserve">PS10   M+D prosklená stěna 2250x3980mm, EW30DP1 vč.včetně návaznosti na stávající obvodový plášť, lištování, kotvení, oplechování a zaizolování horní části, veškerých doplňků, povrchové úpravy, kompletní provedení dle PD</t>
  </si>
  <si>
    <t>-72844975</t>
  </si>
  <si>
    <t>7672</t>
  </si>
  <si>
    <t>Předokenní žaluzie</t>
  </si>
  <si>
    <t>178</t>
  </si>
  <si>
    <t>7672-1001</t>
  </si>
  <si>
    <t xml:space="preserve">OZ 1  M+D exterierové předokenní hliníkové žaluzie 3100x2000mm, vč. el.pohu a dálkového ovládání, veškerých doplňků, kompletní provední dle PD</t>
  </si>
  <si>
    <t>210348928</t>
  </si>
  <si>
    <t>179</t>
  </si>
  <si>
    <t>7672-1002</t>
  </si>
  <si>
    <t xml:space="preserve">OZ 2  M+D exterierové předokenní hliníkové žaluzie 3750x2000mm, vč. el.pohu a dálkového ovládání, veškerých doplňků, kompletní provední dle PD</t>
  </si>
  <si>
    <t>-2066885401</t>
  </si>
  <si>
    <t>180</t>
  </si>
  <si>
    <t>7672-1003</t>
  </si>
  <si>
    <t xml:space="preserve">OZ 3  M+D exterierové předokenní hliníkové žaluzie 4000x2000mm, vč. el.pohu a dálkového ovládání, veškerých doplňků, kompletní provední dle PD</t>
  </si>
  <si>
    <t>746336500</t>
  </si>
  <si>
    <t>181</t>
  </si>
  <si>
    <t>7672-1004</t>
  </si>
  <si>
    <t xml:space="preserve">OZ 4  M+D exterierové předokenní hliníkové žaluzie 4350x2000mm, vč. el.pohu a dálkového ovládání, veškerých doplňků, kompletní provední dle PD</t>
  </si>
  <si>
    <t>1272232334</t>
  </si>
  <si>
    <t>182</t>
  </si>
  <si>
    <t>7672-1005</t>
  </si>
  <si>
    <t xml:space="preserve">OZ 5  M+D exterierové předokenní hliníkové žaluzie 5000x2000mm, vč. el.pohu a dálkového ovládání, veškerých doplňků, kompletní provední dle PD</t>
  </si>
  <si>
    <t>2121264940</t>
  </si>
  <si>
    <t>183</t>
  </si>
  <si>
    <t>7672-1006</t>
  </si>
  <si>
    <t xml:space="preserve">OZ 6  M+D exterierové předokenní hliníkové žaluzie 5100x2000mm, vč. el.pohu a dálkového ovládání, veškerých doplňků, kompletní provední dle PD</t>
  </si>
  <si>
    <t>1808008524</t>
  </si>
  <si>
    <t>771</t>
  </si>
  <si>
    <t>Podlahy z dlaždic</t>
  </si>
  <si>
    <t>184</t>
  </si>
  <si>
    <t>771121011</t>
  </si>
  <si>
    <t>Příprava podkladu před provedením dlažby nátěr penetrační na podlahu</t>
  </si>
  <si>
    <t>1050020939</t>
  </si>
  <si>
    <t>185</t>
  </si>
  <si>
    <t>771474112</t>
  </si>
  <si>
    <t>Montáž soklů z dlaždic keramických lepených flexibilním lepidlem rovných, výšky přes 65 do 90 mm</t>
  </si>
  <si>
    <t>184067761</t>
  </si>
  <si>
    <t>31,74-0,9</t>
  </si>
  <si>
    <t>186</t>
  </si>
  <si>
    <t>597610091</t>
  </si>
  <si>
    <t>sokl-dlažba keramická slinutá hladká do interiéru i exteriéru h=95mm</t>
  </si>
  <si>
    <t>-909145012</t>
  </si>
  <si>
    <t>30,84*1,1</t>
  </si>
  <si>
    <t>187</t>
  </si>
  <si>
    <t>771574112</t>
  </si>
  <si>
    <t>Montáž podlah z dlaždic keramických lepených flexibilním lepidlem maloformátových hladkých přes 9 do 12 ks/m2</t>
  </si>
  <si>
    <t>-159313765</t>
  </si>
  <si>
    <t>188</t>
  </si>
  <si>
    <t>59761003</t>
  </si>
  <si>
    <t>dlažba keramická 300/300</t>
  </si>
  <si>
    <t>1405903840</t>
  </si>
  <si>
    <t>41,8*1,1</t>
  </si>
  <si>
    <t>189</t>
  </si>
  <si>
    <t>771591115</t>
  </si>
  <si>
    <t>Podlahy - dokončovací práce spárování silikonem</t>
  </si>
  <si>
    <t>2138510623</t>
  </si>
  <si>
    <t>190</t>
  </si>
  <si>
    <t>998771102</t>
  </si>
  <si>
    <t>Přesun hmot pro podlahy z dlaždic stanovený z hmotnosti přesunovaného materiálu vodorovná dopravní vzdálenost do 50 m v objektech výšky přes 6 do 12 m</t>
  </si>
  <si>
    <t>-121560110</t>
  </si>
  <si>
    <t>776</t>
  </si>
  <si>
    <t>Podlahy povlakové</t>
  </si>
  <si>
    <t>191</t>
  </si>
  <si>
    <t>776111111</t>
  </si>
  <si>
    <t>Příprava podkladu broušení podlah nového podkladu anhydritového</t>
  </si>
  <si>
    <t>-1635733321</t>
  </si>
  <si>
    <t>192</t>
  </si>
  <si>
    <t>776111311</t>
  </si>
  <si>
    <t>Příprava podkladu vysátí podlah</t>
  </si>
  <si>
    <t>-346738846</t>
  </si>
  <si>
    <t>193</t>
  </si>
  <si>
    <t>776121321</t>
  </si>
  <si>
    <t>Příprava podkladu penetrace neředěná podlah</t>
  </si>
  <si>
    <t>-621529197</t>
  </si>
  <si>
    <t>194</t>
  </si>
  <si>
    <t>776141111</t>
  </si>
  <si>
    <t>Příprava podkladu vyrovnání samonivelační stěrkou podlah min.pevnosti 20 MPa, tloušťky do 3 mm</t>
  </si>
  <si>
    <t>2066859119</t>
  </si>
  <si>
    <t>195</t>
  </si>
  <si>
    <t>776201811</t>
  </si>
  <si>
    <t>Demontáž povlakových podlahovin lepených ručně bez podložky</t>
  </si>
  <si>
    <t>624281936</t>
  </si>
  <si>
    <t>10,93*2,4-0,7*0,2+9,775*(6,42-2,4)</t>
  </si>
  <si>
    <t>196</t>
  </si>
  <si>
    <t>776251111</t>
  </si>
  <si>
    <t>Montáž podlahovin z přírodního linolea (marmolea) lepením standardním lepidlem z pásů standardních</t>
  </si>
  <si>
    <t>-438288620</t>
  </si>
  <si>
    <t>"skladba P3+vytažení na stěny"</t>
  </si>
  <si>
    <t>65+48,05*0,15</t>
  </si>
  <si>
    <t>"skladba P4+vytažení na stěny"</t>
  </si>
  <si>
    <t>205,4+134,57*0,15</t>
  </si>
  <si>
    <t>197</t>
  </si>
  <si>
    <t>28411068</t>
  </si>
  <si>
    <t>linoleum přírodní ze 100% dřevité moučky tl 2,0mm, zátěž 32/41, R9, hořlavost Cfl S1</t>
  </si>
  <si>
    <t>1149266394</t>
  </si>
  <si>
    <t>270,4*1,1</t>
  </si>
  <si>
    <t>198</t>
  </si>
  <si>
    <t>776251411</t>
  </si>
  <si>
    <t>Montáž podlahovin z přírodního linolea (marmolea) spoj podlah svařováním za tepla</t>
  </si>
  <si>
    <t>-561873630</t>
  </si>
  <si>
    <t>270,4/3*2</t>
  </si>
  <si>
    <t>199</t>
  </si>
  <si>
    <t>998776102</t>
  </si>
  <si>
    <t xml:space="preserve">Přesun hmot pro podlahy povlakové  stanovený z hmotnosti přesunovaného materiálu vodorovná dopravní vzdálenost do 50 m v objektech výšky přes 6 do 12 m</t>
  </si>
  <si>
    <t>486092828</t>
  </si>
  <si>
    <t>781</t>
  </si>
  <si>
    <t>Dokončovací práce - obklady</t>
  </si>
  <si>
    <t>200</t>
  </si>
  <si>
    <t>781121011</t>
  </si>
  <si>
    <t>Příprava podkladu před provedením obkladu nátěr penetrační na stěnu</t>
  </si>
  <si>
    <t>1657960897</t>
  </si>
  <si>
    <t>"mč.121"</t>
  </si>
  <si>
    <t>(4,2+7,02+4,2)*2,05-0,9*2+7,02*(0,87+0,1)</t>
  </si>
  <si>
    <t>"mč.122"</t>
  </si>
  <si>
    <t>(4,2+11,67+4,2)*2,05-0,9*2+11,67*(0,87+0,1)</t>
  </si>
  <si>
    <t>201</t>
  </si>
  <si>
    <t>781474115</t>
  </si>
  <si>
    <t>Montáž obkladů vnitřních stěn z dlaždic keramických lepených flexibilním lepidlem maloformátových hladkých přes 22 do 25 ks/m2</t>
  </si>
  <si>
    <t>1507246664</t>
  </si>
  <si>
    <t>202</t>
  </si>
  <si>
    <t>59761039</t>
  </si>
  <si>
    <t>obklad keramický 200/200</t>
  </si>
  <si>
    <t>-993689771</t>
  </si>
  <si>
    <t>87,283*1,1</t>
  </si>
  <si>
    <t>203</t>
  </si>
  <si>
    <t>781494111</t>
  </si>
  <si>
    <t>Obklad - dokončující práce profily ukončovací lepené flexibilním lepidlem rohové</t>
  </si>
  <si>
    <t>458945169</t>
  </si>
  <si>
    <t>2,05+11,67+7,02+(2,8-0,87)*4</t>
  </si>
  <si>
    <t>204</t>
  </si>
  <si>
    <t>781495115</t>
  </si>
  <si>
    <t>Obklad - dokončující práce ostatní práce spárování silikonem</t>
  </si>
  <si>
    <t>845650852</t>
  </si>
  <si>
    <t>2,05*5+(0,87+0,1)*4+7,02+11,67</t>
  </si>
  <si>
    <t>205</t>
  </si>
  <si>
    <t>998781102</t>
  </si>
  <si>
    <t xml:space="preserve">Přesun hmot pro obklady keramické  stanovený z hmotnosti přesunovaného materiálu vodorovná dopravní vzdálenost do 50 m v objektech výšky přes 6 do 12 m</t>
  </si>
  <si>
    <t>-606391088</t>
  </si>
  <si>
    <t>784</t>
  </si>
  <si>
    <t>Dokončovací práce - malby a tapety</t>
  </si>
  <si>
    <t>206</t>
  </si>
  <si>
    <t>784121001</t>
  </si>
  <si>
    <t>Oškrabání malby v místnostech výšky do 3,80 m</t>
  </si>
  <si>
    <t>320647640</t>
  </si>
  <si>
    <t>18,405*2,8</t>
  </si>
  <si>
    <t>"mč.112b"</t>
  </si>
  <si>
    <t>14,93*2,8</t>
  </si>
  <si>
    <t>207</t>
  </si>
  <si>
    <t>784181121</t>
  </si>
  <si>
    <t>Penetrace podkladu jednonásobná hloubková akrylátová bezbarvá v místnostech výšky do 3,80 m</t>
  </si>
  <si>
    <t>380801817</t>
  </si>
  <si>
    <t>250,772*2+146,5+6,5+13+306,1+0,483*2+93,338-87,283</t>
  </si>
  <si>
    <t>208</t>
  </si>
  <si>
    <t>784211101</t>
  </si>
  <si>
    <t>Malby z malířských směsí oděruvzdorných za mokra dvojnásobné, bílé za mokra oděruvzdorné výborně v místnostech výšky do 3,80 m</t>
  </si>
  <si>
    <t>1843698561</t>
  </si>
  <si>
    <t>M21</t>
  </si>
  <si>
    <t>Elektroinstalace - silnoproud</t>
  </si>
  <si>
    <t>209</t>
  </si>
  <si>
    <t>210-01</t>
  </si>
  <si>
    <t>Elektroinstalace - silnoproud viz.příloha</t>
  </si>
  <si>
    <t>756232830</t>
  </si>
  <si>
    <t>M22</t>
  </si>
  <si>
    <t>Elektroinstalace - slaboproud</t>
  </si>
  <si>
    <t>210</t>
  </si>
  <si>
    <t>220-01</t>
  </si>
  <si>
    <t>Elektroinstalace - slaboproud viz.příloha</t>
  </si>
  <si>
    <t>559142972</t>
  </si>
  <si>
    <t>M23</t>
  </si>
  <si>
    <t>MaR</t>
  </si>
  <si>
    <t>211</t>
  </si>
  <si>
    <t>230-01</t>
  </si>
  <si>
    <t>MaR viz.příloha</t>
  </si>
  <si>
    <t>1605128498</t>
  </si>
  <si>
    <t>M24</t>
  </si>
  <si>
    <t>VZT</t>
  </si>
  <si>
    <t>212</t>
  </si>
  <si>
    <t>240-01</t>
  </si>
  <si>
    <t>VZT viz.příloha</t>
  </si>
  <si>
    <t>1511413478</t>
  </si>
  <si>
    <t>18.2 - Vedlejší rozpočtové náklady</t>
  </si>
  <si>
    <t>VRN - Vedlejší rozpočtové náklady</t>
  </si>
  <si>
    <t xml:space="preserve">    VRN1 - VRN</t>
  </si>
  <si>
    <t xml:space="preserve">    ORN - ORN</t>
  </si>
  <si>
    <t>VRN</t>
  </si>
  <si>
    <t>VRN1</t>
  </si>
  <si>
    <t>10901</t>
  </si>
  <si>
    <t>Vytýčení stavebních objektů, inženýrských objektů a provozních souborů díla oprávněným geodetem-projektantem</t>
  </si>
  <si>
    <t>kompl</t>
  </si>
  <si>
    <t>1024</t>
  </si>
  <si>
    <t>-316365538</t>
  </si>
  <si>
    <t>10902</t>
  </si>
  <si>
    <t>Vybudování zařízení staveniště dle části projektové dokumentace ZOV 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náklady spojené s předáním a převzetím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 Objekty zařízení staveniště se rozumí zejména kanceláře, sanitární zařízení, sklady, zpevněné plochy, vnitrostaveništní rozvody energií, vrátnice, manipulační zařízení.</t>
  </si>
  <si>
    <t>1763321519</t>
  </si>
  <si>
    <t>10903</t>
  </si>
  <si>
    <t>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</si>
  <si>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-787601166</t>
  </si>
  <si>
    <t>10904</t>
  </si>
  <si>
    <t>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t>
  </si>
  <si>
    <t>935562018</t>
  </si>
  <si>
    <t>10905</t>
  </si>
  <si>
    <t>Zajištění ohlášení všech staveb zařízení staveniště dle §104 zákona č. 183/2006 Sb.</t>
  </si>
  <si>
    <t>2067663710</t>
  </si>
  <si>
    <t>10906</t>
  </si>
  <si>
    <t>Zajištění oplocení prostoru ZS po dobu výstavby, montáž a demontáž</t>
  </si>
  <si>
    <t>-1309493104</t>
  </si>
  <si>
    <t>10907</t>
  </si>
  <si>
    <t>Zajištění ostrahy stavby a staveniště po dobu realizace stavby</t>
  </si>
  <si>
    <t>2083925280</t>
  </si>
  <si>
    <t>10908</t>
  </si>
  <si>
    <t>Náklady a poplatky spojené s povolením užívání veřejných ploch a to včetně užívání ploch v souvislosti s uložením stavebního materiálu - zábory veřejného prostranství</t>
  </si>
  <si>
    <t>1246926820</t>
  </si>
  <si>
    <t>10909</t>
  </si>
  <si>
    <t>Náklady spojené s umístěním staveniště zahrnující zejména vliv silničního provozu, provozu investora</t>
  </si>
  <si>
    <t>313610944</t>
  </si>
  <si>
    <t>10910</t>
  </si>
  <si>
    <t>Náklady spojené se stíženými podmínkami obsahující zejména ztížené dopravní podmínky, individuální mimo-staveništní dopravu a mimořádně ztížené dopravní podmínky,</t>
  </si>
  <si>
    <t>1851929102</t>
  </si>
  <si>
    <t>ORN</t>
  </si>
  <si>
    <t>20101</t>
  </si>
  <si>
    <t xml:space="preserve">Vyhotovení dokumentace  skutečného provedení stavby a její předání v požadované formě dle vyhl 62/2013 a množství dle SoD, DSPS musí být zpracována dle metodiky SUKB</t>
  </si>
  <si>
    <t>-1329640280</t>
  </si>
  <si>
    <t>20102</t>
  </si>
  <si>
    <t>Zpracování havarijního plánu dle §39 odst. 2. písm. a) zákona č. 254/2001 Sb. po dobu výstavby</t>
  </si>
  <si>
    <t>-1077788043</t>
  </si>
  <si>
    <t>20103</t>
  </si>
  <si>
    <t>Náklady na vypracování potřebné dokumentace pro provoz staveniště z hlediska požární ochrany (požární řád a poplachová směrnice) a z hlediska provozu staveniště (provozně dopravní řád).</t>
  </si>
  <si>
    <t>-409380437</t>
  </si>
  <si>
    <t>20104</t>
  </si>
  <si>
    <t>Geodetické zaměření skutečného provedení díla včetně výškopisu a polohopisu a nově položených IS, v rozsahu nezbytném pro zápis změny do katastru nemovitostí.</t>
  </si>
  <si>
    <t>1961801869</t>
  </si>
  <si>
    <t>20105</t>
  </si>
  <si>
    <t xml:space="preserve">Pořízení geometrických plánů  - pro účely majetkoprávního vypořádání s majiteli dotčených pozemků, pro zřízení věcných břemen, včetně zajištění odsouhlasení všech geometrických plánů příslušným katastrálním úřadem</t>
  </si>
  <si>
    <t>-1388073596</t>
  </si>
  <si>
    <t>20106</t>
  </si>
  <si>
    <t>Vytýčení stávajících inženýrských sítí a objektů, jejich ochrana po dobu výstavby, případná aktualizace příslušných vyjádření správců sítí</t>
  </si>
  <si>
    <t>237935558</t>
  </si>
  <si>
    <t>20107</t>
  </si>
  <si>
    <t xml:space="preserve">Dopravně inženýrská opatření po dobu stavby  - zajištění zvláštního užívání komunikací, včetně projednání ODSH a s Policií ČR. Zajištění zřízení a likvidace dopravního značení včetně případné světelné signalizace, dodání dopravních značek a jejich rozmisťování a přemisťování a údržba v průběhu výstavby.</t>
  </si>
  <si>
    <t>-56034458</t>
  </si>
  <si>
    <t>20108</t>
  </si>
  <si>
    <t>Čištění přilehlých komunikací a prostor dotčených výstavbou</t>
  </si>
  <si>
    <t>-1534959950</t>
  </si>
  <si>
    <t>20109</t>
  </si>
  <si>
    <t>Zajištění souhlasů se zvláštním užíváním komunikací.</t>
  </si>
  <si>
    <t>-1065090785</t>
  </si>
  <si>
    <t>20110</t>
  </si>
  <si>
    <t>Zajištění písemných souhlasných vyjádření všech dotčených vlastníků a případných uživatelů všech pozemků dotčených stavbou s jejich konečnou úpravou po dokončení prací</t>
  </si>
  <si>
    <t>440134317</t>
  </si>
  <si>
    <t>20111</t>
  </si>
  <si>
    <t>Zajištění šetření o podzemních sítích vč. zajištění nových vyjádření v případě, že před realizací pozbyly platnosti</t>
  </si>
  <si>
    <t>414397064</t>
  </si>
  <si>
    <t>20112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</si>
  <si>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 a které nejsou obsaženy v položkovém seznamu prací</t>
  </si>
  <si>
    <t>-1636062367</t>
  </si>
  <si>
    <t>20113</t>
  </si>
  <si>
    <t>Zajištění výroby a instalace informačních tabulí ke stavbě</t>
  </si>
  <si>
    <t>-165291714</t>
  </si>
  <si>
    <t>20114</t>
  </si>
  <si>
    <t>Zajištění kontrolního a zkušebního plánu stavby</t>
  </si>
  <si>
    <t>-211234897</t>
  </si>
  <si>
    <t>20115</t>
  </si>
  <si>
    <t>Kamerové prohlídky přípojek</t>
  </si>
  <si>
    <t>1711897111</t>
  </si>
  <si>
    <t>20116</t>
  </si>
  <si>
    <t>Zkoušky a revize, veškeré náklady zhotovitele, související s prováděním zkoušek a revizí předepsaných technickými normami nebo objednatelem a které jsou pro provedení díla nezbytné a které nejsou obsaženy v seznamu prací.</t>
  </si>
  <si>
    <t>-223830486</t>
  </si>
  <si>
    <t>20117</t>
  </si>
  <si>
    <t>Stavební a funkční zkoušky</t>
  </si>
  <si>
    <t>-985478331</t>
  </si>
  <si>
    <t>20118</t>
  </si>
  <si>
    <t>Náklady spojené s vypracováním, odsouhlasením a archivací dokumentací pro pomocné práce, výrobně technických dokumentací, dokumentací výrobků dodávaných na stavbu, výkresy prefabrikátů a montážní dokumentace. Veškerá uvedená dodavatelská dokumentace bude zpracována v tištěné a digitální formě.</t>
  </si>
  <si>
    <t>-441998782</t>
  </si>
  <si>
    <t>20119</t>
  </si>
  <si>
    <t>Individuální funkční zkoušky, které jsou pro provedení díla nezbytné a které nejsou obsaženy v seznamu prací.</t>
  </si>
  <si>
    <t>1370070917</t>
  </si>
  <si>
    <t>20120</t>
  </si>
  <si>
    <t>Komplexní 168 hodinová zkouška, provedení nepřetržité komplexní 168 hodinové zkoušky stavebních objektů, inženýrských objektů a provozních souborů dle SoD. Součástí zkoušky jsou v celém rozsahu náklady na média (voda, elektrická energie, plyn, teplo, chemie, atd.) která budou použita nebo spotřebována v průběhu 168 hodinové komplexní zkoušky předmětu díla.</t>
  </si>
  <si>
    <t>-83072984</t>
  </si>
  <si>
    <t>20121</t>
  </si>
  <si>
    <t xml:space="preserve">Zkušební provoz zařízení po dobu stanovenou ve SoD, včetně nákladů zhotovitele na účast na zkušebním provozu a včetně všech rizik vyplývajících z nutnosti zásahu či úprav zkoušeného zařízení.  Zaškolení pověřené obsluhy zadavatele / provozovatele.</t>
  </si>
  <si>
    <t>1003531817</t>
  </si>
  <si>
    <t>20122</t>
  </si>
  <si>
    <t xml:space="preserve">Provedení odborného měření akustické situace ve vnitřních prostorech stavebních objektů, ve venkovních prostorech předmětu díla v místě provádění díla a v chráněném venkovním prostoru staveb (nejbližší bytová zástavba),  vyhodnocení a vypracování hlukové studii  a stanovení hlukových hygienických limitů v souladu s nařízením vlády č. 272/2011 Sb.</t>
  </si>
  <si>
    <t>1093787409</t>
  </si>
  <si>
    <t>20123</t>
  </si>
  <si>
    <t>Řádné a funkční seřízení jednotlivých stavebních, provozních souborů a inženýrských objektů v rámci zkušebního provozu na provozní parametry.</t>
  </si>
  <si>
    <t>-1700654781</t>
  </si>
  <si>
    <t>20124</t>
  </si>
  <si>
    <t>Revize vnějších odběrných míst na vodovodním potrubí (hydranty), revize všech přenosných hasících přístrojů.</t>
  </si>
  <si>
    <t>-1969502617</t>
  </si>
  <si>
    <t>20125</t>
  </si>
  <si>
    <t>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 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</t>
  </si>
  <si>
    <t>-1336504936</t>
  </si>
  <si>
    <t>20126</t>
  </si>
  <si>
    <t>Fotodokumentace celkového průběhu výstavby, včetně zajištění fotodokumentace veškerých konstrukcí, které budou v průběhu výstavby skryty nebo zakryty. Zajištění fotodokumentace stávajícího stavu přístupových komunikací. Fotodokumentace bude předána elektronicky se členěním po týdnech.</t>
  </si>
  <si>
    <t>2080511345</t>
  </si>
  <si>
    <t>20127</t>
  </si>
  <si>
    <t>Účast zhotovitele na kontrolních prohlídkách, zkouškách, předání a převzetí díla nebo jeho částí, kolaudaci stavby včetně koordinační a kompletační činnosti podkladů celé stavby. Součinnost při zajištění všech kolaudačních souhlasů a povolení o nakládání s vodami, povinnosti vyplývající v souvislosti s předáním a převzetím díla nebo jeho části.</t>
  </si>
  <si>
    <t>-2101955241</t>
  </si>
  <si>
    <t>20128</t>
  </si>
  <si>
    <t>Náklady zhotovitele spojené s pojištěním proti škodám způsobených jeho činností při výstavbě včetně pojištění díla proti všem možným rizikům (živly, krádež, atd.) po dobu výstavby až do celkové hodnoty díla. Rozsah a podmínky pojištění dle SoD.</t>
  </si>
  <si>
    <t>43912438</t>
  </si>
  <si>
    <t>20129</t>
  </si>
  <si>
    <t>Náklady spojené se zabezpečením a poskytnutím zajišťovacích bankovních záruk a jistot v rozsahu dle SoD.</t>
  </si>
  <si>
    <t>-826410293</t>
  </si>
  <si>
    <t>20130</t>
  </si>
  <si>
    <t>Veškeré náklady zhotovitele, které vznikají v souvislosti se specifickými obchodními podmínkami objednatele a podmínkami dotačních programů. Opatření a vyvěšení informačního panelu, na nichž budou uvedeny slovní a obrazové informace o stavbě , investorovi a projektantovi.</t>
  </si>
  <si>
    <t>-1673834533</t>
  </si>
  <si>
    <t>20131</t>
  </si>
  <si>
    <t>Veškeré náklady zhotovitele spojené s dodáním uceleného návodu na provoz a údržbu stavebních objektů. Dokumentace stavby bude systematicky řazena po provozních celcích, bude obsahovat veškeré návody a servisní pokyny. Předáno bude v tištěné a elektronické verzi.</t>
  </si>
  <si>
    <t>168504995</t>
  </si>
  <si>
    <t>20132</t>
  </si>
  <si>
    <t>Veškeré náklady zhotovitele spojené s dodáním realizační a dílenské dokumentace stavby. Předáno bude v tištěné a elektronické verzi.</t>
  </si>
  <si>
    <t>-1622000677</t>
  </si>
  <si>
    <t>20133</t>
  </si>
  <si>
    <t>Technický dozor statika stavby</t>
  </si>
  <si>
    <t>h</t>
  </si>
  <si>
    <t>979318141</t>
  </si>
  <si>
    <t>20134</t>
  </si>
  <si>
    <t>Zkouška únosnosti podloží pod podlahou a základové spáry provedená autorizovaným geologem stavby</t>
  </si>
  <si>
    <t>1651093998</t>
  </si>
  <si>
    <t>20137</t>
  </si>
  <si>
    <t>Stavební pasportizace dle standardů SÚKB</t>
  </si>
  <si>
    <t>444699610</t>
  </si>
  <si>
    <t>20138</t>
  </si>
  <si>
    <t xml:space="preserve">Technologická pasportizace vč.profesní části dle standardů SÚKB </t>
  </si>
  <si>
    <t>2040517240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</si>
</sst>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Waclawik014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Masarykova univerzita Brno, areál UK Bohunice, Kamenice 755/5,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24. 9. 2021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4.75" customHeight="1">
      <c r="A95" s="7"/>
      <c r="B95" s="103"/>
      <c r="C95" s="104"/>
      <c r="D95" s="105" t="s">
        <v>77</v>
      </c>
      <c r="E95" s="105"/>
      <c r="F95" s="105"/>
      <c r="G95" s="105"/>
      <c r="H95" s="105"/>
      <c r="I95" s="106"/>
      <c r="J95" s="105" t="s">
        <v>78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ROUND(SUM(AG96:AG97),2)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79</v>
      </c>
      <c r="AR95" s="103"/>
      <c r="AS95" s="110">
        <f>ROUND(SUM(AS96:AS97),2)</f>
        <v>0</v>
      </c>
      <c r="AT95" s="111">
        <f>ROUND(SUM(AV95:AW95),2)</f>
        <v>0</v>
      </c>
      <c r="AU95" s="112">
        <f>ROUND(SUM(AU96:AU97),5)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ROUND(SUM(AZ96:AZ97),2)</f>
        <v>0</v>
      </c>
      <c r="BA95" s="111">
        <f>ROUND(SUM(BA96:BA97),2)</f>
        <v>0</v>
      </c>
      <c r="BB95" s="111">
        <f>ROUND(SUM(BB96:BB97),2)</f>
        <v>0</v>
      </c>
      <c r="BC95" s="111">
        <f>ROUND(SUM(BC96:BC97),2)</f>
        <v>0</v>
      </c>
      <c r="BD95" s="113">
        <f>ROUND(SUM(BD96:BD97),2)</f>
        <v>0</v>
      </c>
      <c r="BE95" s="7"/>
      <c r="BS95" s="114" t="s">
        <v>72</v>
      </c>
      <c r="BT95" s="114" t="s">
        <v>80</v>
      </c>
      <c r="BU95" s="114" t="s">
        <v>74</v>
      </c>
      <c r="BV95" s="114" t="s">
        <v>75</v>
      </c>
      <c r="BW95" s="114" t="s">
        <v>81</v>
      </c>
      <c r="BX95" s="114" t="s">
        <v>4</v>
      </c>
      <c r="CL95" s="114" t="s">
        <v>1</v>
      </c>
      <c r="CM95" s="114" t="s">
        <v>82</v>
      </c>
    </row>
    <row r="96" s="4" customFormat="1" ht="16.5" customHeight="1">
      <c r="A96" s="115" t="s">
        <v>83</v>
      </c>
      <c r="B96" s="63"/>
      <c r="C96" s="10"/>
      <c r="D96" s="10"/>
      <c r="E96" s="116" t="s">
        <v>84</v>
      </c>
      <c r="F96" s="116"/>
      <c r="G96" s="116"/>
      <c r="H96" s="116"/>
      <c r="I96" s="116"/>
      <c r="J96" s="10"/>
      <c r="K96" s="116" t="s">
        <v>85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'18.1 -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86</v>
      </c>
      <c r="AR96" s="63"/>
      <c r="AS96" s="119">
        <v>0</v>
      </c>
      <c r="AT96" s="120">
        <f>ROUND(SUM(AV96:AW96),2)</f>
        <v>0</v>
      </c>
      <c r="AU96" s="121">
        <f>'18.1 - Stavební část'!P155</f>
        <v>0</v>
      </c>
      <c r="AV96" s="120">
        <f>'18.1 - Stavební část'!J35</f>
        <v>0</v>
      </c>
      <c r="AW96" s="120">
        <f>'18.1 - Stavební část'!J36</f>
        <v>0</v>
      </c>
      <c r="AX96" s="120">
        <f>'18.1 - Stavební část'!J37</f>
        <v>0</v>
      </c>
      <c r="AY96" s="120">
        <f>'18.1 - Stavební část'!J38</f>
        <v>0</v>
      </c>
      <c r="AZ96" s="120">
        <f>'18.1 - Stavební část'!F35</f>
        <v>0</v>
      </c>
      <c r="BA96" s="120">
        <f>'18.1 - Stavební část'!F36</f>
        <v>0</v>
      </c>
      <c r="BB96" s="120">
        <f>'18.1 - Stavební část'!F37</f>
        <v>0</v>
      </c>
      <c r="BC96" s="120">
        <f>'18.1 - Stavební část'!F38</f>
        <v>0</v>
      </c>
      <c r="BD96" s="122">
        <f>'18.1 - Stavební část'!F39</f>
        <v>0</v>
      </c>
      <c r="BE96" s="4"/>
      <c r="BT96" s="26" t="s">
        <v>82</v>
      </c>
      <c r="BV96" s="26" t="s">
        <v>75</v>
      </c>
      <c r="BW96" s="26" t="s">
        <v>87</v>
      </c>
      <c r="BX96" s="26" t="s">
        <v>81</v>
      </c>
      <c r="CL96" s="26" t="s">
        <v>1</v>
      </c>
    </row>
    <row r="97" s="4" customFormat="1" ht="16.5" customHeight="1">
      <c r="A97" s="115" t="s">
        <v>83</v>
      </c>
      <c r="B97" s="63"/>
      <c r="C97" s="10"/>
      <c r="D97" s="10"/>
      <c r="E97" s="116" t="s">
        <v>88</v>
      </c>
      <c r="F97" s="116"/>
      <c r="G97" s="116"/>
      <c r="H97" s="116"/>
      <c r="I97" s="116"/>
      <c r="J97" s="10"/>
      <c r="K97" s="116" t="s">
        <v>89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'18.2 - Vedlejší rozpočtov...'!J32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86</v>
      </c>
      <c r="AR97" s="63"/>
      <c r="AS97" s="123">
        <v>0</v>
      </c>
      <c r="AT97" s="124">
        <f>ROUND(SUM(AV97:AW97),2)</f>
        <v>0</v>
      </c>
      <c r="AU97" s="125">
        <f>'18.2 - Vedlejší rozpočtov...'!P123</f>
        <v>0</v>
      </c>
      <c r="AV97" s="124">
        <f>'18.2 - Vedlejší rozpočtov...'!J35</f>
        <v>0</v>
      </c>
      <c r="AW97" s="124">
        <f>'18.2 - Vedlejší rozpočtov...'!J36</f>
        <v>0</v>
      </c>
      <c r="AX97" s="124">
        <f>'18.2 - Vedlejší rozpočtov...'!J37</f>
        <v>0</v>
      </c>
      <c r="AY97" s="124">
        <f>'18.2 - Vedlejší rozpočtov...'!J38</f>
        <v>0</v>
      </c>
      <c r="AZ97" s="124">
        <f>'18.2 - Vedlejší rozpočtov...'!F35</f>
        <v>0</v>
      </c>
      <c r="BA97" s="124">
        <f>'18.2 - Vedlejší rozpočtov...'!F36</f>
        <v>0</v>
      </c>
      <c r="BB97" s="124">
        <f>'18.2 - Vedlejší rozpočtov...'!F37</f>
        <v>0</v>
      </c>
      <c r="BC97" s="124">
        <f>'18.2 - Vedlejší rozpočtov...'!F38</f>
        <v>0</v>
      </c>
      <c r="BD97" s="126">
        <f>'18.2 - Vedlejší rozpočtov...'!F39</f>
        <v>0</v>
      </c>
      <c r="BE97" s="4"/>
      <c r="BT97" s="26" t="s">
        <v>82</v>
      </c>
      <c r="BV97" s="26" t="s">
        <v>75</v>
      </c>
      <c r="BW97" s="26" t="s">
        <v>90</v>
      </c>
      <c r="BX97" s="26" t="s">
        <v>81</v>
      </c>
      <c r="CL97" s="26" t="s">
        <v>1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18.1 - Stavební část'!C2" display="/"/>
    <hyperlink ref="A97" location="'18.2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Masarykova univerzita Brno, areál UK Bohunice, Kamenice 755/5, Brno</v>
      </c>
      <c r="F7" s="31"/>
      <c r="G7" s="31"/>
      <c r="H7" s="31"/>
      <c r="L7" s="21"/>
    </row>
    <row r="8" s="1" customFormat="1" ht="12" customHeight="1">
      <c r="B8" s="21"/>
      <c r="D8" s="31" t="s">
        <v>92</v>
      </c>
      <c r="L8" s="21"/>
    </row>
    <row r="9" s="2" customFormat="1" ht="16.5" customHeight="1">
      <c r="A9" s="37"/>
      <c r="B9" s="38"/>
      <c r="C9" s="37"/>
      <c r="D9" s="37"/>
      <c r="E9" s="128" t="s">
        <v>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24. 9. 2021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32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33</v>
      </c>
      <c r="E32" s="37"/>
      <c r="F32" s="37"/>
      <c r="G32" s="37"/>
      <c r="H32" s="37"/>
      <c r="I32" s="37"/>
      <c r="J32" s="95">
        <f>ROUND(J155,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35</v>
      </c>
      <c r="G34" s="37"/>
      <c r="H34" s="37"/>
      <c r="I34" s="42" t="s">
        <v>34</v>
      </c>
      <c r="J34" s="42" t="s">
        <v>36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37</v>
      </c>
      <c r="E35" s="31" t="s">
        <v>38</v>
      </c>
      <c r="F35" s="134">
        <f>ROUND((SUM(BE155:BE691)),  2)</f>
        <v>0</v>
      </c>
      <c r="G35" s="37"/>
      <c r="H35" s="37"/>
      <c r="I35" s="135">
        <v>0.20999999999999999</v>
      </c>
      <c r="J35" s="134">
        <f>ROUND(((SUM(BE155:BE691))*I35),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39</v>
      </c>
      <c r="F36" s="134">
        <f>ROUND((SUM(BF155:BF691)),  2)</f>
        <v>0</v>
      </c>
      <c r="G36" s="37"/>
      <c r="H36" s="37"/>
      <c r="I36" s="135">
        <v>0.14999999999999999</v>
      </c>
      <c r="J36" s="134">
        <f>ROUND(((SUM(BF155:BF691))*I36),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40</v>
      </c>
      <c r="F37" s="134">
        <f>ROUND((SUM(BG155:BG691)),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41</v>
      </c>
      <c r="F38" s="134">
        <f>ROUND((SUM(BH155:BH691)),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42</v>
      </c>
      <c r="F39" s="134">
        <f>ROUND((SUM(BI155:BI691)),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43</v>
      </c>
      <c r="E41" s="80"/>
      <c r="F41" s="80"/>
      <c r="G41" s="138" t="s">
        <v>44</v>
      </c>
      <c r="H41" s="139" t="s">
        <v>45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2" t="s">
        <v>49</v>
      </c>
      <c r="G61" s="57" t="s">
        <v>48</v>
      </c>
      <c r="H61" s="40"/>
      <c r="I61" s="40"/>
      <c r="J61" s="143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2" t="s">
        <v>49</v>
      </c>
      <c r="G76" s="57" t="s">
        <v>48</v>
      </c>
      <c r="H76" s="40"/>
      <c r="I76" s="40"/>
      <c r="J76" s="143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Masarykova univerzita Brno, areál UK Bohunice, Kamenice 755/5,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92</v>
      </c>
      <c r="L86" s="21"/>
    </row>
    <row r="87" s="2" customFormat="1" ht="16.5" customHeight="1">
      <c r="A87" s="37"/>
      <c r="B87" s="38"/>
      <c r="C87" s="37"/>
      <c r="D87" s="37"/>
      <c r="E87" s="128" t="s">
        <v>93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18.1 -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24. 9. 2021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97</v>
      </c>
      <c r="D96" s="136"/>
      <c r="E96" s="136"/>
      <c r="F96" s="136"/>
      <c r="G96" s="136"/>
      <c r="H96" s="136"/>
      <c r="I96" s="136"/>
      <c r="J96" s="145" t="s">
        <v>98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99</v>
      </c>
      <c r="D98" s="37"/>
      <c r="E98" s="37"/>
      <c r="F98" s="37"/>
      <c r="G98" s="37"/>
      <c r="H98" s="37"/>
      <c r="I98" s="37"/>
      <c r="J98" s="95">
        <f>J155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100</v>
      </c>
    </row>
    <row r="99" s="9" customFormat="1" ht="24.96" customHeight="1">
      <c r="A99" s="9"/>
      <c r="B99" s="147"/>
      <c r="C99" s="9"/>
      <c r="D99" s="148" t="s">
        <v>101</v>
      </c>
      <c r="E99" s="149"/>
      <c r="F99" s="149"/>
      <c r="G99" s="149"/>
      <c r="H99" s="149"/>
      <c r="I99" s="149"/>
      <c r="J99" s="150">
        <f>J156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102</v>
      </c>
      <c r="E100" s="153"/>
      <c r="F100" s="153"/>
      <c r="G100" s="153"/>
      <c r="H100" s="153"/>
      <c r="I100" s="153"/>
      <c r="J100" s="154">
        <f>J157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103</v>
      </c>
      <c r="E101" s="153"/>
      <c r="F101" s="153"/>
      <c r="G101" s="153"/>
      <c r="H101" s="153"/>
      <c r="I101" s="153"/>
      <c r="J101" s="154">
        <f>J184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1"/>
      <c r="C102" s="10"/>
      <c r="D102" s="152" t="s">
        <v>104</v>
      </c>
      <c r="E102" s="153"/>
      <c r="F102" s="153"/>
      <c r="G102" s="153"/>
      <c r="H102" s="153"/>
      <c r="I102" s="153"/>
      <c r="J102" s="154">
        <f>J218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105</v>
      </c>
      <c r="E103" s="153"/>
      <c r="F103" s="153"/>
      <c r="G103" s="153"/>
      <c r="H103" s="153"/>
      <c r="I103" s="153"/>
      <c r="J103" s="154">
        <f>J221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106</v>
      </c>
      <c r="E104" s="153"/>
      <c r="F104" s="153"/>
      <c r="G104" s="153"/>
      <c r="H104" s="153"/>
      <c r="I104" s="153"/>
      <c r="J104" s="154">
        <f>J231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107</v>
      </c>
      <c r="E105" s="153"/>
      <c r="F105" s="153"/>
      <c r="G105" s="153"/>
      <c r="H105" s="153"/>
      <c r="I105" s="153"/>
      <c r="J105" s="154">
        <f>J235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108</v>
      </c>
      <c r="E106" s="153"/>
      <c r="F106" s="153"/>
      <c r="G106" s="153"/>
      <c r="H106" s="153"/>
      <c r="I106" s="153"/>
      <c r="J106" s="154">
        <f>J257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109</v>
      </c>
      <c r="E107" s="153"/>
      <c r="F107" s="153"/>
      <c r="G107" s="153"/>
      <c r="H107" s="153"/>
      <c r="I107" s="153"/>
      <c r="J107" s="154">
        <f>J277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110</v>
      </c>
      <c r="E108" s="153"/>
      <c r="F108" s="153"/>
      <c r="G108" s="153"/>
      <c r="H108" s="153"/>
      <c r="I108" s="153"/>
      <c r="J108" s="154">
        <f>J282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111</v>
      </c>
      <c r="E109" s="153"/>
      <c r="F109" s="153"/>
      <c r="G109" s="153"/>
      <c r="H109" s="153"/>
      <c r="I109" s="153"/>
      <c r="J109" s="154">
        <f>J285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1"/>
      <c r="C110" s="10"/>
      <c r="D110" s="152" t="s">
        <v>112</v>
      </c>
      <c r="E110" s="153"/>
      <c r="F110" s="153"/>
      <c r="G110" s="153"/>
      <c r="H110" s="153"/>
      <c r="I110" s="153"/>
      <c r="J110" s="154">
        <f>J293</f>
        <v>0</v>
      </c>
      <c r="K110" s="10"/>
      <c r="L110" s="15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7"/>
      <c r="C111" s="9"/>
      <c r="D111" s="148" t="s">
        <v>113</v>
      </c>
      <c r="E111" s="149"/>
      <c r="F111" s="149"/>
      <c r="G111" s="149"/>
      <c r="H111" s="149"/>
      <c r="I111" s="149"/>
      <c r="J111" s="150">
        <f>J295</f>
        <v>0</v>
      </c>
      <c r="K111" s="9"/>
      <c r="L111" s="14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1"/>
      <c r="C112" s="10"/>
      <c r="D112" s="152" t="s">
        <v>114</v>
      </c>
      <c r="E112" s="153"/>
      <c r="F112" s="153"/>
      <c r="G112" s="153"/>
      <c r="H112" s="153"/>
      <c r="I112" s="153"/>
      <c r="J112" s="154">
        <f>J296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1"/>
      <c r="C113" s="10"/>
      <c r="D113" s="152" t="s">
        <v>115</v>
      </c>
      <c r="E113" s="153"/>
      <c r="F113" s="153"/>
      <c r="G113" s="153"/>
      <c r="H113" s="153"/>
      <c r="I113" s="153"/>
      <c r="J113" s="154">
        <f>J336</f>
        <v>0</v>
      </c>
      <c r="K113" s="10"/>
      <c r="L113" s="15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1"/>
      <c r="C114" s="10"/>
      <c r="D114" s="152" t="s">
        <v>116</v>
      </c>
      <c r="E114" s="153"/>
      <c r="F114" s="153"/>
      <c r="G114" s="153"/>
      <c r="H114" s="153"/>
      <c r="I114" s="153"/>
      <c r="J114" s="154">
        <f>J384</f>
        <v>0</v>
      </c>
      <c r="K114" s="10"/>
      <c r="L114" s="15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1"/>
      <c r="C115" s="10"/>
      <c r="D115" s="152" t="s">
        <v>117</v>
      </c>
      <c r="E115" s="153"/>
      <c r="F115" s="153"/>
      <c r="G115" s="153"/>
      <c r="H115" s="153"/>
      <c r="I115" s="153"/>
      <c r="J115" s="154">
        <f>J467</f>
        <v>0</v>
      </c>
      <c r="K115" s="10"/>
      <c r="L115" s="15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1"/>
      <c r="C116" s="10"/>
      <c r="D116" s="152" t="s">
        <v>118</v>
      </c>
      <c r="E116" s="153"/>
      <c r="F116" s="153"/>
      <c r="G116" s="153"/>
      <c r="H116" s="153"/>
      <c r="I116" s="153"/>
      <c r="J116" s="154">
        <f>J475</f>
        <v>0</v>
      </c>
      <c r="K116" s="10"/>
      <c r="L116" s="15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1"/>
      <c r="C117" s="10"/>
      <c r="D117" s="152" t="s">
        <v>119</v>
      </c>
      <c r="E117" s="153"/>
      <c r="F117" s="153"/>
      <c r="G117" s="153"/>
      <c r="H117" s="153"/>
      <c r="I117" s="153"/>
      <c r="J117" s="154">
        <f>J477</f>
        <v>0</v>
      </c>
      <c r="K117" s="10"/>
      <c r="L117" s="15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1"/>
      <c r="C118" s="10"/>
      <c r="D118" s="152" t="s">
        <v>120</v>
      </c>
      <c r="E118" s="153"/>
      <c r="F118" s="153"/>
      <c r="G118" s="153"/>
      <c r="H118" s="153"/>
      <c r="I118" s="153"/>
      <c r="J118" s="154">
        <f>J479</f>
        <v>0</v>
      </c>
      <c r="K118" s="10"/>
      <c r="L118" s="15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1"/>
      <c r="C119" s="10"/>
      <c r="D119" s="152" t="s">
        <v>121</v>
      </c>
      <c r="E119" s="153"/>
      <c r="F119" s="153"/>
      <c r="G119" s="153"/>
      <c r="H119" s="153"/>
      <c r="I119" s="153"/>
      <c r="J119" s="154">
        <f>J481</f>
        <v>0</v>
      </c>
      <c r="K119" s="10"/>
      <c r="L119" s="15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1"/>
      <c r="C120" s="10"/>
      <c r="D120" s="152" t="s">
        <v>122</v>
      </c>
      <c r="E120" s="153"/>
      <c r="F120" s="153"/>
      <c r="G120" s="153"/>
      <c r="H120" s="153"/>
      <c r="I120" s="153"/>
      <c r="J120" s="154">
        <f>J516</f>
        <v>0</v>
      </c>
      <c r="K120" s="10"/>
      <c r="L120" s="15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1"/>
      <c r="C121" s="10"/>
      <c r="D121" s="152" t="s">
        <v>123</v>
      </c>
      <c r="E121" s="153"/>
      <c r="F121" s="153"/>
      <c r="G121" s="153"/>
      <c r="H121" s="153"/>
      <c r="I121" s="153"/>
      <c r="J121" s="154">
        <f>J518</f>
        <v>0</v>
      </c>
      <c r="K121" s="10"/>
      <c r="L121" s="15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1"/>
      <c r="C122" s="10"/>
      <c r="D122" s="152" t="s">
        <v>124</v>
      </c>
      <c r="E122" s="153"/>
      <c r="F122" s="153"/>
      <c r="G122" s="153"/>
      <c r="H122" s="153"/>
      <c r="I122" s="153"/>
      <c r="J122" s="154">
        <f>J526</f>
        <v>0</v>
      </c>
      <c r="K122" s="10"/>
      <c r="L122" s="15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1"/>
      <c r="C123" s="10"/>
      <c r="D123" s="152" t="s">
        <v>125</v>
      </c>
      <c r="E123" s="153"/>
      <c r="F123" s="153"/>
      <c r="G123" s="153"/>
      <c r="H123" s="153"/>
      <c r="I123" s="153"/>
      <c r="J123" s="154">
        <f>J577</f>
        <v>0</v>
      </c>
      <c r="K123" s="10"/>
      <c r="L123" s="15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1"/>
      <c r="C124" s="10"/>
      <c r="D124" s="152" t="s">
        <v>126</v>
      </c>
      <c r="E124" s="153"/>
      <c r="F124" s="153"/>
      <c r="G124" s="153"/>
      <c r="H124" s="153"/>
      <c r="I124" s="153"/>
      <c r="J124" s="154">
        <f>J588</f>
        <v>0</v>
      </c>
      <c r="K124" s="10"/>
      <c r="L124" s="15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51"/>
      <c r="C125" s="10"/>
      <c r="D125" s="152" t="s">
        <v>127</v>
      </c>
      <c r="E125" s="153"/>
      <c r="F125" s="153"/>
      <c r="G125" s="153"/>
      <c r="H125" s="153"/>
      <c r="I125" s="153"/>
      <c r="J125" s="154">
        <f>J595</f>
        <v>0</v>
      </c>
      <c r="K125" s="10"/>
      <c r="L125" s="15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51"/>
      <c r="C126" s="10"/>
      <c r="D126" s="152" t="s">
        <v>128</v>
      </c>
      <c r="E126" s="153"/>
      <c r="F126" s="153"/>
      <c r="G126" s="153"/>
      <c r="H126" s="153"/>
      <c r="I126" s="153"/>
      <c r="J126" s="154">
        <f>J610</f>
        <v>0</v>
      </c>
      <c r="K126" s="10"/>
      <c r="L126" s="15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51"/>
      <c r="C127" s="10"/>
      <c r="D127" s="152" t="s">
        <v>129</v>
      </c>
      <c r="E127" s="153"/>
      <c r="F127" s="153"/>
      <c r="G127" s="153"/>
      <c r="H127" s="153"/>
      <c r="I127" s="153"/>
      <c r="J127" s="154">
        <f>J652</f>
        <v>0</v>
      </c>
      <c r="K127" s="10"/>
      <c r="L127" s="15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51"/>
      <c r="C128" s="10"/>
      <c r="D128" s="152" t="s">
        <v>130</v>
      </c>
      <c r="E128" s="153"/>
      <c r="F128" s="153"/>
      <c r="G128" s="153"/>
      <c r="H128" s="153"/>
      <c r="I128" s="153"/>
      <c r="J128" s="154">
        <f>J672</f>
        <v>0</v>
      </c>
      <c r="K128" s="10"/>
      <c r="L128" s="15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47"/>
      <c r="C129" s="9"/>
      <c r="D129" s="148" t="s">
        <v>131</v>
      </c>
      <c r="E129" s="149"/>
      <c r="F129" s="149"/>
      <c r="G129" s="149"/>
      <c r="H129" s="149"/>
      <c r="I129" s="149"/>
      <c r="J129" s="150">
        <f>J683</f>
        <v>0</v>
      </c>
      <c r="K129" s="9"/>
      <c r="L129" s="147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51"/>
      <c r="C130" s="10"/>
      <c r="D130" s="152" t="s">
        <v>132</v>
      </c>
      <c r="E130" s="153"/>
      <c r="F130" s="153"/>
      <c r="G130" s="153"/>
      <c r="H130" s="153"/>
      <c r="I130" s="153"/>
      <c r="J130" s="154">
        <f>J684</f>
        <v>0</v>
      </c>
      <c r="K130" s="10"/>
      <c r="L130" s="15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51"/>
      <c r="C131" s="10"/>
      <c r="D131" s="152" t="s">
        <v>133</v>
      </c>
      <c r="E131" s="153"/>
      <c r="F131" s="153"/>
      <c r="G131" s="153"/>
      <c r="H131" s="153"/>
      <c r="I131" s="153"/>
      <c r="J131" s="154">
        <f>J686</f>
        <v>0</v>
      </c>
      <c r="K131" s="10"/>
      <c r="L131" s="15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51"/>
      <c r="C132" s="10"/>
      <c r="D132" s="152" t="s">
        <v>134</v>
      </c>
      <c r="E132" s="153"/>
      <c r="F132" s="153"/>
      <c r="G132" s="153"/>
      <c r="H132" s="153"/>
      <c r="I132" s="153"/>
      <c r="J132" s="154">
        <f>J688</f>
        <v>0</v>
      </c>
      <c r="K132" s="10"/>
      <c r="L132" s="15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51"/>
      <c r="C133" s="10"/>
      <c r="D133" s="152" t="s">
        <v>135</v>
      </c>
      <c r="E133" s="153"/>
      <c r="F133" s="153"/>
      <c r="G133" s="153"/>
      <c r="H133" s="153"/>
      <c r="I133" s="153"/>
      <c r="J133" s="154">
        <f>J690</f>
        <v>0</v>
      </c>
      <c r="K133" s="10"/>
      <c r="L133" s="15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9" s="2" customFormat="1" ht="6.96" customHeight="1">
      <c r="A139" s="37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4.96" customHeight="1">
      <c r="A140" s="37"/>
      <c r="B140" s="38"/>
      <c r="C140" s="22" t="s">
        <v>136</v>
      </c>
      <c r="D140" s="37"/>
      <c r="E140" s="37"/>
      <c r="F140" s="37"/>
      <c r="G140" s="37"/>
      <c r="H140" s="37"/>
      <c r="I140" s="37"/>
      <c r="J140" s="37"/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2" customHeight="1">
      <c r="A142" s="37"/>
      <c r="B142" s="38"/>
      <c r="C142" s="31" t="s">
        <v>16</v>
      </c>
      <c r="D142" s="37"/>
      <c r="E142" s="37"/>
      <c r="F142" s="37"/>
      <c r="G142" s="37"/>
      <c r="H142" s="37"/>
      <c r="I142" s="37"/>
      <c r="J142" s="37"/>
      <c r="K142" s="37"/>
      <c r="L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26.25" customHeight="1">
      <c r="A143" s="37"/>
      <c r="B143" s="38"/>
      <c r="C143" s="37"/>
      <c r="D143" s="37"/>
      <c r="E143" s="128" t="str">
        <f>E7</f>
        <v>Masarykova univerzita Brno, areál UK Bohunice, Kamenice 755/5, Brno</v>
      </c>
      <c r="F143" s="31"/>
      <c r="G143" s="31"/>
      <c r="H143" s="31"/>
      <c r="I143" s="37"/>
      <c r="J143" s="37"/>
      <c r="K143" s="37"/>
      <c r="L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1" customFormat="1" ht="12" customHeight="1">
      <c r="B144" s="21"/>
      <c r="C144" s="31" t="s">
        <v>92</v>
      </c>
      <c r="L144" s="21"/>
    </row>
    <row r="145" s="2" customFormat="1" ht="16.5" customHeight="1">
      <c r="A145" s="37"/>
      <c r="B145" s="38"/>
      <c r="C145" s="37"/>
      <c r="D145" s="37"/>
      <c r="E145" s="128" t="s">
        <v>93</v>
      </c>
      <c r="F145" s="37"/>
      <c r="G145" s="37"/>
      <c r="H145" s="37"/>
      <c r="I145" s="37"/>
      <c r="J145" s="37"/>
      <c r="K145" s="37"/>
      <c r="L145" s="54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2" customHeight="1">
      <c r="A146" s="37"/>
      <c r="B146" s="38"/>
      <c r="C146" s="31" t="s">
        <v>94</v>
      </c>
      <c r="D146" s="37"/>
      <c r="E146" s="37"/>
      <c r="F146" s="37"/>
      <c r="G146" s="37"/>
      <c r="H146" s="37"/>
      <c r="I146" s="37"/>
      <c r="J146" s="37"/>
      <c r="K146" s="37"/>
      <c r="L146" s="54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6.5" customHeight="1">
      <c r="A147" s="37"/>
      <c r="B147" s="38"/>
      <c r="C147" s="37"/>
      <c r="D147" s="37"/>
      <c r="E147" s="66" t="str">
        <f>E11</f>
        <v>18.1 - Stavební část</v>
      </c>
      <c r="F147" s="37"/>
      <c r="G147" s="37"/>
      <c r="H147" s="37"/>
      <c r="I147" s="37"/>
      <c r="J147" s="37"/>
      <c r="K147" s="37"/>
      <c r="L147" s="54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6.96" customHeight="1">
      <c r="A148" s="37"/>
      <c r="B148" s="38"/>
      <c r="C148" s="37"/>
      <c r="D148" s="37"/>
      <c r="E148" s="37"/>
      <c r="F148" s="37"/>
      <c r="G148" s="37"/>
      <c r="H148" s="37"/>
      <c r="I148" s="37"/>
      <c r="J148" s="37"/>
      <c r="K148" s="37"/>
      <c r="L148" s="54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2" customHeight="1">
      <c r="A149" s="37"/>
      <c r="B149" s="38"/>
      <c r="C149" s="31" t="s">
        <v>20</v>
      </c>
      <c r="D149" s="37"/>
      <c r="E149" s="37"/>
      <c r="F149" s="26" t="str">
        <f>F14</f>
        <v xml:space="preserve"> </v>
      </c>
      <c r="G149" s="37"/>
      <c r="H149" s="37"/>
      <c r="I149" s="31" t="s">
        <v>22</v>
      </c>
      <c r="J149" s="68" t="str">
        <f>IF(J14="","",J14)</f>
        <v>24. 9. 2021</v>
      </c>
      <c r="K149" s="37"/>
      <c r="L149" s="54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6.96" customHeight="1">
      <c r="A150" s="37"/>
      <c r="B150" s="38"/>
      <c r="C150" s="37"/>
      <c r="D150" s="37"/>
      <c r="E150" s="37"/>
      <c r="F150" s="37"/>
      <c r="G150" s="37"/>
      <c r="H150" s="37"/>
      <c r="I150" s="37"/>
      <c r="J150" s="37"/>
      <c r="K150" s="37"/>
      <c r="L150" s="54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5.15" customHeight="1">
      <c r="A151" s="37"/>
      <c r="B151" s="38"/>
      <c r="C151" s="31" t="s">
        <v>24</v>
      </c>
      <c r="D151" s="37"/>
      <c r="E151" s="37"/>
      <c r="F151" s="26" t="str">
        <f>E17</f>
        <v xml:space="preserve"> </v>
      </c>
      <c r="G151" s="37"/>
      <c r="H151" s="37"/>
      <c r="I151" s="31" t="s">
        <v>29</v>
      </c>
      <c r="J151" s="35" t="str">
        <f>E23</f>
        <v xml:space="preserve"> </v>
      </c>
      <c r="K151" s="37"/>
      <c r="L151" s="54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5.15" customHeight="1">
      <c r="A152" s="37"/>
      <c r="B152" s="38"/>
      <c r="C152" s="31" t="s">
        <v>27</v>
      </c>
      <c r="D152" s="37"/>
      <c r="E152" s="37"/>
      <c r="F152" s="26" t="str">
        <f>IF(E20="","",E20)</f>
        <v>Vyplň údaj</v>
      </c>
      <c r="G152" s="37"/>
      <c r="H152" s="37"/>
      <c r="I152" s="31" t="s">
        <v>31</v>
      </c>
      <c r="J152" s="35" t="str">
        <f>E26</f>
        <v xml:space="preserve"> </v>
      </c>
      <c r="K152" s="37"/>
      <c r="L152" s="54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0.32" customHeight="1">
      <c r="A153" s="37"/>
      <c r="B153" s="38"/>
      <c r="C153" s="37"/>
      <c r="D153" s="37"/>
      <c r="E153" s="37"/>
      <c r="F153" s="37"/>
      <c r="G153" s="37"/>
      <c r="H153" s="37"/>
      <c r="I153" s="37"/>
      <c r="J153" s="37"/>
      <c r="K153" s="37"/>
      <c r="L153" s="54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11" customFormat="1" ht="29.28" customHeight="1">
      <c r="A154" s="155"/>
      <c r="B154" s="156"/>
      <c r="C154" s="157" t="s">
        <v>137</v>
      </c>
      <c r="D154" s="158" t="s">
        <v>58</v>
      </c>
      <c r="E154" s="158" t="s">
        <v>54</v>
      </c>
      <c r="F154" s="158" t="s">
        <v>55</v>
      </c>
      <c r="G154" s="158" t="s">
        <v>138</v>
      </c>
      <c r="H154" s="158" t="s">
        <v>139</v>
      </c>
      <c r="I154" s="158" t="s">
        <v>140</v>
      </c>
      <c r="J154" s="159" t="s">
        <v>98</v>
      </c>
      <c r="K154" s="160" t="s">
        <v>141</v>
      </c>
      <c r="L154" s="161"/>
      <c r="M154" s="85" t="s">
        <v>1</v>
      </c>
      <c r="N154" s="86" t="s">
        <v>37</v>
      </c>
      <c r="O154" s="86" t="s">
        <v>142</v>
      </c>
      <c r="P154" s="86" t="s">
        <v>143</v>
      </c>
      <c r="Q154" s="86" t="s">
        <v>144</v>
      </c>
      <c r="R154" s="86" t="s">
        <v>145</v>
      </c>
      <c r="S154" s="86" t="s">
        <v>146</v>
      </c>
      <c r="T154" s="87" t="s">
        <v>147</v>
      </c>
      <c r="U154" s="155"/>
      <c r="V154" s="155"/>
      <c r="W154" s="155"/>
      <c r="X154" s="155"/>
      <c r="Y154" s="155"/>
      <c r="Z154" s="155"/>
      <c r="AA154" s="155"/>
      <c r="AB154" s="155"/>
      <c r="AC154" s="155"/>
      <c r="AD154" s="155"/>
      <c r="AE154" s="155"/>
    </row>
    <row r="155" s="2" customFormat="1" ht="22.8" customHeight="1">
      <c r="A155" s="37"/>
      <c r="B155" s="38"/>
      <c r="C155" s="92" t="s">
        <v>148</v>
      </c>
      <c r="D155" s="37"/>
      <c r="E155" s="37"/>
      <c r="F155" s="37"/>
      <c r="G155" s="37"/>
      <c r="H155" s="37"/>
      <c r="I155" s="37"/>
      <c r="J155" s="162">
        <f>BK155</f>
        <v>0</v>
      </c>
      <c r="K155" s="37"/>
      <c r="L155" s="38"/>
      <c r="M155" s="88"/>
      <c r="N155" s="72"/>
      <c r="O155" s="89"/>
      <c r="P155" s="163">
        <f>P156+P295+P683</f>
        <v>0</v>
      </c>
      <c r="Q155" s="89"/>
      <c r="R155" s="163">
        <f>R156+R295+R683</f>
        <v>487.37153443</v>
      </c>
      <c r="S155" s="89"/>
      <c r="T155" s="164">
        <f>T156+T295+T683</f>
        <v>147.38598049000001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72</v>
      </c>
      <c r="AU155" s="18" t="s">
        <v>100</v>
      </c>
      <c r="BK155" s="165">
        <f>BK156+BK295+BK683</f>
        <v>0</v>
      </c>
    </row>
    <row r="156" s="12" customFormat="1" ht="25.92" customHeight="1">
      <c r="A156" s="12"/>
      <c r="B156" s="166"/>
      <c r="C156" s="12"/>
      <c r="D156" s="167" t="s">
        <v>72</v>
      </c>
      <c r="E156" s="168" t="s">
        <v>149</v>
      </c>
      <c r="F156" s="168" t="s">
        <v>149</v>
      </c>
      <c r="G156" s="12"/>
      <c r="H156" s="12"/>
      <c r="I156" s="169"/>
      <c r="J156" s="170">
        <f>BK156</f>
        <v>0</v>
      </c>
      <c r="K156" s="12"/>
      <c r="L156" s="166"/>
      <c r="M156" s="171"/>
      <c r="N156" s="172"/>
      <c r="O156" s="172"/>
      <c r="P156" s="173">
        <f>P157+P184+P221+P231+P235+P257+P277+P282+P285+P293</f>
        <v>0</v>
      </c>
      <c r="Q156" s="172"/>
      <c r="R156" s="173">
        <f>R157+R184+R221+R231+R235+R257+R277+R282+R285+R293</f>
        <v>434.73558817000003</v>
      </c>
      <c r="S156" s="172"/>
      <c r="T156" s="174">
        <f>T157+T184+T221+T231+T235+T257+T277+T282+T285+T293</f>
        <v>125.90428800000001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7" t="s">
        <v>80</v>
      </c>
      <c r="AT156" s="175" t="s">
        <v>72</v>
      </c>
      <c r="AU156" s="175" t="s">
        <v>73</v>
      </c>
      <c r="AY156" s="167" t="s">
        <v>150</v>
      </c>
      <c r="BK156" s="176">
        <f>BK157+BK184+BK221+BK231+BK235+BK257+BK277+BK282+BK285+BK293</f>
        <v>0</v>
      </c>
    </row>
    <row r="157" s="12" customFormat="1" ht="22.8" customHeight="1">
      <c r="A157" s="12"/>
      <c r="B157" s="166"/>
      <c r="C157" s="12"/>
      <c r="D157" s="167" t="s">
        <v>72</v>
      </c>
      <c r="E157" s="177" t="s">
        <v>80</v>
      </c>
      <c r="F157" s="177" t="s">
        <v>151</v>
      </c>
      <c r="G157" s="12"/>
      <c r="H157" s="12"/>
      <c r="I157" s="169"/>
      <c r="J157" s="178">
        <f>BK157</f>
        <v>0</v>
      </c>
      <c r="K157" s="12"/>
      <c r="L157" s="166"/>
      <c r="M157" s="171"/>
      <c r="N157" s="172"/>
      <c r="O157" s="172"/>
      <c r="P157" s="173">
        <f>SUM(P158:P183)</f>
        <v>0</v>
      </c>
      <c r="Q157" s="172"/>
      <c r="R157" s="173">
        <f>SUM(R158:R183)</f>
        <v>0</v>
      </c>
      <c r="S157" s="172"/>
      <c r="T157" s="174">
        <f>SUM(T158:T183)</f>
        <v>95.338949999999997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7" t="s">
        <v>80</v>
      </c>
      <c r="AT157" s="175" t="s">
        <v>72</v>
      </c>
      <c r="AU157" s="175" t="s">
        <v>80</v>
      </c>
      <c r="AY157" s="167" t="s">
        <v>150</v>
      </c>
      <c r="BK157" s="176">
        <f>SUM(BK158:BK183)</f>
        <v>0</v>
      </c>
    </row>
    <row r="158" s="2" customFormat="1" ht="66.75" customHeight="1">
      <c r="A158" s="37"/>
      <c r="B158" s="179"/>
      <c r="C158" s="180" t="s">
        <v>80</v>
      </c>
      <c r="D158" s="180" t="s">
        <v>152</v>
      </c>
      <c r="E158" s="181" t="s">
        <v>153</v>
      </c>
      <c r="F158" s="182" t="s">
        <v>154</v>
      </c>
      <c r="G158" s="183" t="s">
        <v>155</v>
      </c>
      <c r="H158" s="184">
        <v>328.755</v>
      </c>
      <c r="I158" s="185"/>
      <c r="J158" s="186">
        <f>ROUND(I158*H158,2)</f>
        <v>0</v>
      </c>
      <c r="K158" s="187"/>
      <c r="L158" s="38"/>
      <c r="M158" s="188" t="s">
        <v>1</v>
      </c>
      <c r="N158" s="189" t="s">
        <v>38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0.28999999999999998</v>
      </c>
      <c r="T158" s="191">
        <f>S158*H158</f>
        <v>95.338949999999997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156</v>
      </c>
      <c r="AT158" s="192" t="s">
        <v>152</v>
      </c>
      <c r="AU158" s="192" t="s">
        <v>82</v>
      </c>
      <c r="AY158" s="18" t="s">
        <v>150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80</v>
      </c>
      <c r="BK158" s="193">
        <f>ROUND(I158*H158,2)</f>
        <v>0</v>
      </c>
      <c r="BL158" s="18" t="s">
        <v>156</v>
      </c>
      <c r="BM158" s="192" t="s">
        <v>157</v>
      </c>
    </row>
    <row r="159" s="13" customFormat="1">
      <c r="A159" s="13"/>
      <c r="B159" s="194"/>
      <c r="C159" s="13"/>
      <c r="D159" s="195" t="s">
        <v>158</v>
      </c>
      <c r="E159" s="196" t="s">
        <v>1</v>
      </c>
      <c r="F159" s="197" t="s">
        <v>159</v>
      </c>
      <c r="G159" s="13"/>
      <c r="H159" s="198">
        <v>328.755</v>
      </c>
      <c r="I159" s="199"/>
      <c r="J159" s="13"/>
      <c r="K159" s="13"/>
      <c r="L159" s="194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158</v>
      </c>
      <c r="AU159" s="196" t="s">
        <v>82</v>
      </c>
      <c r="AV159" s="13" t="s">
        <v>82</v>
      </c>
      <c r="AW159" s="13" t="s">
        <v>30</v>
      </c>
      <c r="AX159" s="13" t="s">
        <v>80</v>
      </c>
      <c r="AY159" s="196" t="s">
        <v>150</v>
      </c>
    </row>
    <row r="160" s="2" customFormat="1" ht="33" customHeight="1">
      <c r="A160" s="37"/>
      <c r="B160" s="179"/>
      <c r="C160" s="180" t="s">
        <v>82</v>
      </c>
      <c r="D160" s="180" t="s">
        <v>152</v>
      </c>
      <c r="E160" s="181" t="s">
        <v>160</v>
      </c>
      <c r="F160" s="182" t="s">
        <v>161</v>
      </c>
      <c r="G160" s="183" t="s">
        <v>162</v>
      </c>
      <c r="H160" s="184">
        <v>141.36500000000001</v>
      </c>
      <c r="I160" s="185"/>
      <c r="J160" s="186">
        <f>ROUND(I160*H160,2)</f>
        <v>0</v>
      </c>
      <c r="K160" s="187"/>
      <c r="L160" s="38"/>
      <c r="M160" s="188" t="s">
        <v>1</v>
      </c>
      <c r="N160" s="189" t="s">
        <v>38</v>
      </c>
      <c r="O160" s="7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156</v>
      </c>
      <c r="AT160" s="192" t="s">
        <v>152</v>
      </c>
      <c r="AU160" s="192" t="s">
        <v>82</v>
      </c>
      <c r="AY160" s="18" t="s">
        <v>150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80</v>
      </c>
      <c r="BK160" s="193">
        <f>ROUND(I160*H160,2)</f>
        <v>0</v>
      </c>
      <c r="BL160" s="18" t="s">
        <v>156</v>
      </c>
      <c r="BM160" s="192" t="s">
        <v>163</v>
      </c>
    </row>
    <row r="161" s="13" customFormat="1">
      <c r="A161" s="13"/>
      <c r="B161" s="194"/>
      <c r="C161" s="13"/>
      <c r="D161" s="195" t="s">
        <v>158</v>
      </c>
      <c r="E161" s="196" t="s">
        <v>1</v>
      </c>
      <c r="F161" s="197" t="s">
        <v>164</v>
      </c>
      <c r="G161" s="13"/>
      <c r="H161" s="198">
        <v>141.36500000000001</v>
      </c>
      <c r="I161" s="199"/>
      <c r="J161" s="13"/>
      <c r="K161" s="13"/>
      <c r="L161" s="194"/>
      <c r="M161" s="200"/>
      <c r="N161" s="201"/>
      <c r="O161" s="201"/>
      <c r="P161" s="201"/>
      <c r="Q161" s="201"/>
      <c r="R161" s="201"/>
      <c r="S161" s="201"/>
      <c r="T161" s="20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158</v>
      </c>
      <c r="AU161" s="196" t="s">
        <v>82</v>
      </c>
      <c r="AV161" s="13" t="s">
        <v>82</v>
      </c>
      <c r="AW161" s="13" t="s">
        <v>30</v>
      </c>
      <c r="AX161" s="13" t="s">
        <v>80</v>
      </c>
      <c r="AY161" s="196" t="s">
        <v>150</v>
      </c>
    </row>
    <row r="162" s="2" customFormat="1" ht="44.25" customHeight="1">
      <c r="A162" s="37"/>
      <c r="B162" s="179"/>
      <c r="C162" s="180" t="s">
        <v>165</v>
      </c>
      <c r="D162" s="180" t="s">
        <v>152</v>
      </c>
      <c r="E162" s="181" t="s">
        <v>166</v>
      </c>
      <c r="F162" s="182" t="s">
        <v>167</v>
      </c>
      <c r="G162" s="183" t="s">
        <v>162</v>
      </c>
      <c r="H162" s="184">
        <v>59.759</v>
      </c>
      <c r="I162" s="185"/>
      <c r="J162" s="186">
        <f>ROUND(I162*H162,2)</f>
        <v>0</v>
      </c>
      <c r="K162" s="187"/>
      <c r="L162" s="38"/>
      <c r="M162" s="188" t="s">
        <v>1</v>
      </c>
      <c r="N162" s="189" t="s">
        <v>38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156</v>
      </c>
      <c r="AT162" s="192" t="s">
        <v>152</v>
      </c>
      <c r="AU162" s="192" t="s">
        <v>82</v>
      </c>
      <c r="AY162" s="18" t="s">
        <v>150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80</v>
      </c>
      <c r="BK162" s="193">
        <f>ROUND(I162*H162,2)</f>
        <v>0</v>
      </c>
      <c r="BL162" s="18" t="s">
        <v>156</v>
      </c>
      <c r="BM162" s="192" t="s">
        <v>168</v>
      </c>
    </row>
    <row r="163" s="13" customFormat="1">
      <c r="A163" s="13"/>
      <c r="B163" s="194"/>
      <c r="C163" s="13"/>
      <c r="D163" s="195" t="s">
        <v>158</v>
      </c>
      <c r="E163" s="196" t="s">
        <v>1</v>
      </c>
      <c r="F163" s="197" t="s">
        <v>169</v>
      </c>
      <c r="G163" s="13"/>
      <c r="H163" s="198">
        <v>2.4609999999999999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158</v>
      </c>
      <c r="AU163" s="196" t="s">
        <v>82</v>
      </c>
      <c r="AV163" s="13" t="s">
        <v>82</v>
      </c>
      <c r="AW163" s="13" t="s">
        <v>30</v>
      </c>
      <c r="AX163" s="13" t="s">
        <v>73</v>
      </c>
      <c r="AY163" s="196" t="s">
        <v>150</v>
      </c>
    </row>
    <row r="164" s="13" customFormat="1">
      <c r="A164" s="13"/>
      <c r="B164" s="194"/>
      <c r="C164" s="13"/>
      <c r="D164" s="195" t="s">
        <v>158</v>
      </c>
      <c r="E164" s="196" t="s">
        <v>1</v>
      </c>
      <c r="F164" s="197" t="s">
        <v>170</v>
      </c>
      <c r="G164" s="13"/>
      <c r="H164" s="198">
        <v>28.329999999999998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158</v>
      </c>
      <c r="AU164" s="196" t="s">
        <v>82</v>
      </c>
      <c r="AV164" s="13" t="s">
        <v>82</v>
      </c>
      <c r="AW164" s="13" t="s">
        <v>30</v>
      </c>
      <c r="AX164" s="13" t="s">
        <v>73</v>
      </c>
      <c r="AY164" s="196" t="s">
        <v>150</v>
      </c>
    </row>
    <row r="165" s="13" customFormat="1">
      <c r="A165" s="13"/>
      <c r="B165" s="194"/>
      <c r="C165" s="13"/>
      <c r="D165" s="195" t="s">
        <v>158</v>
      </c>
      <c r="E165" s="196" t="s">
        <v>1</v>
      </c>
      <c r="F165" s="197" t="s">
        <v>171</v>
      </c>
      <c r="G165" s="13"/>
      <c r="H165" s="198">
        <v>28.968</v>
      </c>
      <c r="I165" s="199"/>
      <c r="J165" s="13"/>
      <c r="K165" s="13"/>
      <c r="L165" s="194"/>
      <c r="M165" s="200"/>
      <c r="N165" s="201"/>
      <c r="O165" s="201"/>
      <c r="P165" s="201"/>
      <c r="Q165" s="201"/>
      <c r="R165" s="201"/>
      <c r="S165" s="201"/>
      <c r="T165" s="20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158</v>
      </c>
      <c r="AU165" s="196" t="s">
        <v>82</v>
      </c>
      <c r="AV165" s="13" t="s">
        <v>82</v>
      </c>
      <c r="AW165" s="13" t="s">
        <v>30</v>
      </c>
      <c r="AX165" s="13" t="s">
        <v>73</v>
      </c>
      <c r="AY165" s="196" t="s">
        <v>150</v>
      </c>
    </row>
    <row r="166" s="14" customFormat="1">
      <c r="A166" s="14"/>
      <c r="B166" s="203"/>
      <c r="C166" s="14"/>
      <c r="D166" s="195" t="s">
        <v>158</v>
      </c>
      <c r="E166" s="204" t="s">
        <v>1</v>
      </c>
      <c r="F166" s="205" t="s">
        <v>172</v>
      </c>
      <c r="G166" s="14"/>
      <c r="H166" s="206">
        <v>59.759</v>
      </c>
      <c r="I166" s="207"/>
      <c r="J166" s="14"/>
      <c r="K166" s="14"/>
      <c r="L166" s="203"/>
      <c r="M166" s="208"/>
      <c r="N166" s="209"/>
      <c r="O166" s="209"/>
      <c r="P166" s="209"/>
      <c r="Q166" s="209"/>
      <c r="R166" s="209"/>
      <c r="S166" s="209"/>
      <c r="T166" s="21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4" t="s">
        <v>158</v>
      </c>
      <c r="AU166" s="204" t="s">
        <v>82</v>
      </c>
      <c r="AV166" s="14" t="s">
        <v>156</v>
      </c>
      <c r="AW166" s="14" t="s">
        <v>30</v>
      </c>
      <c r="AX166" s="14" t="s">
        <v>80</v>
      </c>
      <c r="AY166" s="204" t="s">
        <v>150</v>
      </c>
    </row>
    <row r="167" s="2" customFormat="1" ht="62.7" customHeight="1">
      <c r="A167" s="37"/>
      <c r="B167" s="179"/>
      <c r="C167" s="180" t="s">
        <v>156</v>
      </c>
      <c r="D167" s="180" t="s">
        <v>152</v>
      </c>
      <c r="E167" s="181" t="s">
        <v>173</v>
      </c>
      <c r="F167" s="182" t="s">
        <v>174</v>
      </c>
      <c r="G167" s="183" t="s">
        <v>162</v>
      </c>
      <c r="H167" s="184">
        <v>182.23400000000001</v>
      </c>
      <c r="I167" s="185"/>
      <c r="J167" s="186">
        <f>ROUND(I167*H167,2)</f>
        <v>0</v>
      </c>
      <c r="K167" s="187"/>
      <c r="L167" s="38"/>
      <c r="M167" s="188" t="s">
        <v>1</v>
      </c>
      <c r="N167" s="189" t="s">
        <v>38</v>
      </c>
      <c r="O167" s="76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156</v>
      </c>
      <c r="AT167" s="192" t="s">
        <v>152</v>
      </c>
      <c r="AU167" s="192" t="s">
        <v>82</v>
      </c>
      <c r="AY167" s="18" t="s">
        <v>150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80</v>
      </c>
      <c r="BK167" s="193">
        <f>ROUND(I167*H167,2)</f>
        <v>0</v>
      </c>
      <c r="BL167" s="18" t="s">
        <v>156</v>
      </c>
      <c r="BM167" s="192" t="s">
        <v>175</v>
      </c>
    </row>
    <row r="168" s="15" customFormat="1">
      <c r="A168" s="15"/>
      <c r="B168" s="211"/>
      <c r="C168" s="15"/>
      <c r="D168" s="195" t="s">
        <v>158</v>
      </c>
      <c r="E168" s="212" t="s">
        <v>1</v>
      </c>
      <c r="F168" s="213" t="s">
        <v>176</v>
      </c>
      <c r="G168" s="15"/>
      <c r="H168" s="212" t="s">
        <v>1</v>
      </c>
      <c r="I168" s="214"/>
      <c r="J168" s="15"/>
      <c r="K168" s="15"/>
      <c r="L168" s="211"/>
      <c r="M168" s="215"/>
      <c r="N168" s="216"/>
      <c r="O168" s="216"/>
      <c r="P168" s="216"/>
      <c r="Q168" s="216"/>
      <c r="R168" s="216"/>
      <c r="S168" s="216"/>
      <c r="T168" s="21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2" t="s">
        <v>158</v>
      </c>
      <c r="AU168" s="212" t="s">
        <v>82</v>
      </c>
      <c r="AV168" s="15" t="s">
        <v>80</v>
      </c>
      <c r="AW168" s="15" t="s">
        <v>30</v>
      </c>
      <c r="AX168" s="15" t="s">
        <v>73</v>
      </c>
      <c r="AY168" s="212" t="s">
        <v>150</v>
      </c>
    </row>
    <row r="169" s="13" customFormat="1">
      <c r="A169" s="13"/>
      <c r="B169" s="194"/>
      <c r="C169" s="13"/>
      <c r="D169" s="195" t="s">
        <v>158</v>
      </c>
      <c r="E169" s="196" t="s">
        <v>1</v>
      </c>
      <c r="F169" s="197" t="s">
        <v>177</v>
      </c>
      <c r="G169" s="13"/>
      <c r="H169" s="198">
        <v>201.124</v>
      </c>
      <c r="I169" s="199"/>
      <c r="J169" s="13"/>
      <c r="K169" s="13"/>
      <c r="L169" s="194"/>
      <c r="M169" s="200"/>
      <c r="N169" s="201"/>
      <c r="O169" s="201"/>
      <c r="P169" s="201"/>
      <c r="Q169" s="201"/>
      <c r="R169" s="201"/>
      <c r="S169" s="201"/>
      <c r="T169" s="20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6" t="s">
        <v>158</v>
      </c>
      <c r="AU169" s="196" t="s">
        <v>82</v>
      </c>
      <c r="AV169" s="13" t="s">
        <v>82</v>
      </c>
      <c r="AW169" s="13" t="s">
        <v>30</v>
      </c>
      <c r="AX169" s="13" t="s">
        <v>73</v>
      </c>
      <c r="AY169" s="196" t="s">
        <v>150</v>
      </c>
    </row>
    <row r="170" s="15" customFormat="1">
      <c r="A170" s="15"/>
      <c r="B170" s="211"/>
      <c r="C170" s="15"/>
      <c r="D170" s="195" t="s">
        <v>158</v>
      </c>
      <c r="E170" s="212" t="s">
        <v>1</v>
      </c>
      <c r="F170" s="213" t="s">
        <v>178</v>
      </c>
      <c r="G170" s="15"/>
      <c r="H170" s="212" t="s">
        <v>1</v>
      </c>
      <c r="I170" s="214"/>
      <c r="J170" s="15"/>
      <c r="K170" s="15"/>
      <c r="L170" s="211"/>
      <c r="M170" s="215"/>
      <c r="N170" s="216"/>
      <c r="O170" s="216"/>
      <c r="P170" s="216"/>
      <c r="Q170" s="216"/>
      <c r="R170" s="216"/>
      <c r="S170" s="216"/>
      <c r="T170" s="21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2" t="s">
        <v>158</v>
      </c>
      <c r="AU170" s="212" t="s">
        <v>82</v>
      </c>
      <c r="AV170" s="15" t="s">
        <v>80</v>
      </c>
      <c r="AW170" s="15" t="s">
        <v>30</v>
      </c>
      <c r="AX170" s="15" t="s">
        <v>73</v>
      </c>
      <c r="AY170" s="212" t="s">
        <v>150</v>
      </c>
    </row>
    <row r="171" s="13" customFormat="1">
      <c r="A171" s="13"/>
      <c r="B171" s="194"/>
      <c r="C171" s="13"/>
      <c r="D171" s="195" t="s">
        <v>158</v>
      </c>
      <c r="E171" s="196" t="s">
        <v>1</v>
      </c>
      <c r="F171" s="197" t="s">
        <v>179</v>
      </c>
      <c r="G171" s="13"/>
      <c r="H171" s="198">
        <v>-18.890000000000001</v>
      </c>
      <c r="I171" s="199"/>
      <c r="J171" s="13"/>
      <c r="K171" s="13"/>
      <c r="L171" s="194"/>
      <c r="M171" s="200"/>
      <c r="N171" s="201"/>
      <c r="O171" s="201"/>
      <c r="P171" s="201"/>
      <c r="Q171" s="201"/>
      <c r="R171" s="201"/>
      <c r="S171" s="201"/>
      <c r="T171" s="20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158</v>
      </c>
      <c r="AU171" s="196" t="s">
        <v>82</v>
      </c>
      <c r="AV171" s="13" t="s">
        <v>82</v>
      </c>
      <c r="AW171" s="13" t="s">
        <v>30</v>
      </c>
      <c r="AX171" s="13" t="s">
        <v>73</v>
      </c>
      <c r="AY171" s="196" t="s">
        <v>150</v>
      </c>
    </row>
    <row r="172" s="14" customFormat="1">
      <c r="A172" s="14"/>
      <c r="B172" s="203"/>
      <c r="C172" s="14"/>
      <c r="D172" s="195" t="s">
        <v>158</v>
      </c>
      <c r="E172" s="204" t="s">
        <v>1</v>
      </c>
      <c r="F172" s="205" t="s">
        <v>172</v>
      </c>
      <c r="G172" s="14"/>
      <c r="H172" s="206">
        <v>182.23399999999998</v>
      </c>
      <c r="I172" s="207"/>
      <c r="J172" s="14"/>
      <c r="K172" s="14"/>
      <c r="L172" s="203"/>
      <c r="M172" s="208"/>
      <c r="N172" s="209"/>
      <c r="O172" s="209"/>
      <c r="P172" s="209"/>
      <c r="Q172" s="209"/>
      <c r="R172" s="209"/>
      <c r="S172" s="209"/>
      <c r="T172" s="21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4" t="s">
        <v>158</v>
      </c>
      <c r="AU172" s="204" t="s">
        <v>82</v>
      </c>
      <c r="AV172" s="14" t="s">
        <v>156</v>
      </c>
      <c r="AW172" s="14" t="s">
        <v>30</v>
      </c>
      <c r="AX172" s="14" t="s">
        <v>80</v>
      </c>
      <c r="AY172" s="204" t="s">
        <v>150</v>
      </c>
    </row>
    <row r="173" s="2" customFormat="1" ht="66.75" customHeight="1">
      <c r="A173" s="37"/>
      <c r="B173" s="179"/>
      <c r="C173" s="180" t="s">
        <v>180</v>
      </c>
      <c r="D173" s="180" t="s">
        <v>152</v>
      </c>
      <c r="E173" s="181" t="s">
        <v>181</v>
      </c>
      <c r="F173" s="182" t="s">
        <v>182</v>
      </c>
      <c r="G173" s="183" t="s">
        <v>162</v>
      </c>
      <c r="H173" s="184">
        <v>911.16999999999996</v>
      </c>
      <c r="I173" s="185"/>
      <c r="J173" s="186">
        <f>ROUND(I173*H173,2)</f>
        <v>0</v>
      </c>
      <c r="K173" s="187"/>
      <c r="L173" s="38"/>
      <c r="M173" s="188" t="s">
        <v>1</v>
      </c>
      <c r="N173" s="189" t="s">
        <v>38</v>
      </c>
      <c r="O173" s="76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2" t="s">
        <v>156</v>
      </c>
      <c r="AT173" s="192" t="s">
        <v>152</v>
      </c>
      <c r="AU173" s="192" t="s">
        <v>82</v>
      </c>
      <c r="AY173" s="18" t="s">
        <v>150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8" t="s">
        <v>80</v>
      </c>
      <c r="BK173" s="193">
        <f>ROUND(I173*H173,2)</f>
        <v>0</v>
      </c>
      <c r="BL173" s="18" t="s">
        <v>156</v>
      </c>
      <c r="BM173" s="192" t="s">
        <v>183</v>
      </c>
    </row>
    <row r="174" s="13" customFormat="1">
      <c r="A174" s="13"/>
      <c r="B174" s="194"/>
      <c r="C174" s="13"/>
      <c r="D174" s="195" t="s">
        <v>158</v>
      </c>
      <c r="E174" s="196" t="s">
        <v>1</v>
      </c>
      <c r="F174" s="197" t="s">
        <v>184</v>
      </c>
      <c r="G174" s="13"/>
      <c r="H174" s="198">
        <v>911.16999999999996</v>
      </c>
      <c r="I174" s="199"/>
      <c r="J174" s="13"/>
      <c r="K174" s="13"/>
      <c r="L174" s="194"/>
      <c r="M174" s="200"/>
      <c r="N174" s="201"/>
      <c r="O174" s="201"/>
      <c r="P174" s="201"/>
      <c r="Q174" s="201"/>
      <c r="R174" s="201"/>
      <c r="S174" s="201"/>
      <c r="T174" s="20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158</v>
      </c>
      <c r="AU174" s="196" t="s">
        <v>82</v>
      </c>
      <c r="AV174" s="13" t="s">
        <v>82</v>
      </c>
      <c r="AW174" s="13" t="s">
        <v>30</v>
      </c>
      <c r="AX174" s="13" t="s">
        <v>80</v>
      </c>
      <c r="AY174" s="196" t="s">
        <v>150</v>
      </c>
    </row>
    <row r="175" s="2" customFormat="1" ht="44.25" customHeight="1">
      <c r="A175" s="37"/>
      <c r="B175" s="179"/>
      <c r="C175" s="180" t="s">
        <v>185</v>
      </c>
      <c r="D175" s="180" t="s">
        <v>152</v>
      </c>
      <c r="E175" s="181" t="s">
        <v>186</v>
      </c>
      <c r="F175" s="182" t="s">
        <v>187</v>
      </c>
      <c r="G175" s="183" t="s">
        <v>188</v>
      </c>
      <c r="H175" s="184">
        <v>328.02100000000002</v>
      </c>
      <c r="I175" s="185"/>
      <c r="J175" s="186">
        <f>ROUND(I175*H175,2)</f>
        <v>0</v>
      </c>
      <c r="K175" s="187"/>
      <c r="L175" s="38"/>
      <c r="M175" s="188" t="s">
        <v>1</v>
      </c>
      <c r="N175" s="189" t="s">
        <v>38</v>
      </c>
      <c r="O175" s="76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2" t="s">
        <v>156</v>
      </c>
      <c r="AT175" s="192" t="s">
        <v>152</v>
      </c>
      <c r="AU175" s="192" t="s">
        <v>82</v>
      </c>
      <c r="AY175" s="18" t="s">
        <v>150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80</v>
      </c>
      <c r="BK175" s="193">
        <f>ROUND(I175*H175,2)</f>
        <v>0</v>
      </c>
      <c r="BL175" s="18" t="s">
        <v>156</v>
      </c>
      <c r="BM175" s="192" t="s">
        <v>189</v>
      </c>
    </row>
    <row r="176" s="13" customFormat="1">
      <c r="A176" s="13"/>
      <c r="B176" s="194"/>
      <c r="C176" s="13"/>
      <c r="D176" s="195" t="s">
        <v>158</v>
      </c>
      <c r="E176" s="196" t="s">
        <v>1</v>
      </c>
      <c r="F176" s="197" t="s">
        <v>190</v>
      </c>
      <c r="G176" s="13"/>
      <c r="H176" s="198">
        <v>328.02100000000002</v>
      </c>
      <c r="I176" s="199"/>
      <c r="J176" s="13"/>
      <c r="K176" s="13"/>
      <c r="L176" s="194"/>
      <c r="M176" s="200"/>
      <c r="N176" s="201"/>
      <c r="O176" s="201"/>
      <c r="P176" s="201"/>
      <c r="Q176" s="201"/>
      <c r="R176" s="201"/>
      <c r="S176" s="201"/>
      <c r="T176" s="20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6" t="s">
        <v>158</v>
      </c>
      <c r="AU176" s="196" t="s">
        <v>82</v>
      </c>
      <c r="AV176" s="13" t="s">
        <v>82</v>
      </c>
      <c r="AW176" s="13" t="s">
        <v>30</v>
      </c>
      <c r="AX176" s="13" t="s">
        <v>80</v>
      </c>
      <c r="AY176" s="196" t="s">
        <v>150</v>
      </c>
    </row>
    <row r="177" s="2" customFormat="1" ht="44.25" customHeight="1">
      <c r="A177" s="37"/>
      <c r="B177" s="179"/>
      <c r="C177" s="180" t="s">
        <v>191</v>
      </c>
      <c r="D177" s="180" t="s">
        <v>152</v>
      </c>
      <c r="E177" s="181" t="s">
        <v>192</v>
      </c>
      <c r="F177" s="182" t="s">
        <v>193</v>
      </c>
      <c r="G177" s="183" t="s">
        <v>162</v>
      </c>
      <c r="H177" s="184">
        <v>18.890000000000001</v>
      </c>
      <c r="I177" s="185"/>
      <c r="J177" s="186">
        <f>ROUND(I177*H177,2)</f>
        <v>0</v>
      </c>
      <c r="K177" s="187"/>
      <c r="L177" s="38"/>
      <c r="M177" s="188" t="s">
        <v>1</v>
      </c>
      <c r="N177" s="189" t="s">
        <v>38</v>
      </c>
      <c r="O177" s="7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156</v>
      </c>
      <c r="AT177" s="192" t="s">
        <v>152</v>
      </c>
      <c r="AU177" s="192" t="s">
        <v>82</v>
      </c>
      <c r="AY177" s="18" t="s">
        <v>150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80</v>
      </c>
      <c r="BK177" s="193">
        <f>ROUND(I177*H177,2)</f>
        <v>0</v>
      </c>
      <c r="BL177" s="18" t="s">
        <v>156</v>
      </c>
      <c r="BM177" s="192" t="s">
        <v>194</v>
      </c>
    </row>
    <row r="178" s="13" customFormat="1">
      <c r="A178" s="13"/>
      <c r="B178" s="194"/>
      <c r="C178" s="13"/>
      <c r="D178" s="195" t="s">
        <v>158</v>
      </c>
      <c r="E178" s="196" t="s">
        <v>1</v>
      </c>
      <c r="F178" s="197" t="s">
        <v>171</v>
      </c>
      <c r="G178" s="13"/>
      <c r="H178" s="198">
        <v>28.968</v>
      </c>
      <c r="I178" s="199"/>
      <c r="J178" s="13"/>
      <c r="K178" s="13"/>
      <c r="L178" s="194"/>
      <c r="M178" s="200"/>
      <c r="N178" s="201"/>
      <c r="O178" s="201"/>
      <c r="P178" s="201"/>
      <c r="Q178" s="201"/>
      <c r="R178" s="201"/>
      <c r="S178" s="201"/>
      <c r="T178" s="20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6" t="s">
        <v>158</v>
      </c>
      <c r="AU178" s="196" t="s">
        <v>82</v>
      </c>
      <c r="AV178" s="13" t="s">
        <v>82</v>
      </c>
      <c r="AW178" s="13" t="s">
        <v>30</v>
      </c>
      <c r="AX178" s="13" t="s">
        <v>73</v>
      </c>
      <c r="AY178" s="196" t="s">
        <v>150</v>
      </c>
    </row>
    <row r="179" s="15" customFormat="1">
      <c r="A179" s="15"/>
      <c r="B179" s="211"/>
      <c r="C179" s="15"/>
      <c r="D179" s="195" t="s">
        <v>158</v>
      </c>
      <c r="E179" s="212" t="s">
        <v>1</v>
      </c>
      <c r="F179" s="213" t="s">
        <v>195</v>
      </c>
      <c r="G179" s="15"/>
      <c r="H179" s="212" t="s">
        <v>1</v>
      </c>
      <c r="I179" s="214"/>
      <c r="J179" s="15"/>
      <c r="K179" s="15"/>
      <c r="L179" s="211"/>
      <c r="M179" s="215"/>
      <c r="N179" s="216"/>
      <c r="O179" s="216"/>
      <c r="P179" s="216"/>
      <c r="Q179" s="216"/>
      <c r="R179" s="216"/>
      <c r="S179" s="216"/>
      <c r="T179" s="21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2" t="s">
        <v>158</v>
      </c>
      <c r="AU179" s="212" t="s">
        <v>82</v>
      </c>
      <c r="AV179" s="15" t="s">
        <v>80</v>
      </c>
      <c r="AW179" s="15" t="s">
        <v>30</v>
      </c>
      <c r="AX179" s="15" t="s">
        <v>73</v>
      </c>
      <c r="AY179" s="212" t="s">
        <v>150</v>
      </c>
    </row>
    <row r="180" s="13" customFormat="1">
      <c r="A180" s="13"/>
      <c r="B180" s="194"/>
      <c r="C180" s="13"/>
      <c r="D180" s="195" t="s">
        <v>158</v>
      </c>
      <c r="E180" s="196" t="s">
        <v>1</v>
      </c>
      <c r="F180" s="197" t="s">
        <v>196</v>
      </c>
      <c r="G180" s="13"/>
      <c r="H180" s="198">
        <v>-10.077999999999999</v>
      </c>
      <c r="I180" s="199"/>
      <c r="J180" s="13"/>
      <c r="K180" s="13"/>
      <c r="L180" s="194"/>
      <c r="M180" s="200"/>
      <c r="N180" s="201"/>
      <c r="O180" s="201"/>
      <c r="P180" s="201"/>
      <c r="Q180" s="201"/>
      <c r="R180" s="201"/>
      <c r="S180" s="201"/>
      <c r="T180" s="20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158</v>
      </c>
      <c r="AU180" s="196" t="s">
        <v>82</v>
      </c>
      <c r="AV180" s="13" t="s">
        <v>82</v>
      </c>
      <c r="AW180" s="13" t="s">
        <v>30</v>
      </c>
      <c r="AX180" s="13" t="s">
        <v>73</v>
      </c>
      <c r="AY180" s="196" t="s">
        <v>150</v>
      </c>
    </row>
    <row r="181" s="14" customFormat="1">
      <c r="A181" s="14"/>
      <c r="B181" s="203"/>
      <c r="C181" s="14"/>
      <c r="D181" s="195" t="s">
        <v>158</v>
      </c>
      <c r="E181" s="204" t="s">
        <v>1</v>
      </c>
      <c r="F181" s="205" t="s">
        <v>172</v>
      </c>
      <c r="G181" s="14"/>
      <c r="H181" s="206">
        <v>18.890000000000001</v>
      </c>
      <c r="I181" s="207"/>
      <c r="J181" s="14"/>
      <c r="K181" s="14"/>
      <c r="L181" s="203"/>
      <c r="M181" s="208"/>
      <c r="N181" s="209"/>
      <c r="O181" s="209"/>
      <c r="P181" s="209"/>
      <c r="Q181" s="209"/>
      <c r="R181" s="209"/>
      <c r="S181" s="209"/>
      <c r="T181" s="21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4" t="s">
        <v>158</v>
      </c>
      <c r="AU181" s="204" t="s">
        <v>82</v>
      </c>
      <c r="AV181" s="14" t="s">
        <v>156</v>
      </c>
      <c r="AW181" s="14" t="s">
        <v>30</v>
      </c>
      <c r="AX181" s="14" t="s">
        <v>80</v>
      </c>
      <c r="AY181" s="204" t="s">
        <v>150</v>
      </c>
    </row>
    <row r="182" s="2" customFormat="1" ht="33" customHeight="1">
      <c r="A182" s="37"/>
      <c r="B182" s="179"/>
      <c r="C182" s="180" t="s">
        <v>197</v>
      </c>
      <c r="D182" s="180" t="s">
        <v>152</v>
      </c>
      <c r="E182" s="181" t="s">
        <v>198</v>
      </c>
      <c r="F182" s="182" t="s">
        <v>199</v>
      </c>
      <c r="G182" s="183" t="s">
        <v>155</v>
      </c>
      <c r="H182" s="184">
        <v>328.755</v>
      </c>
      <c r="I182" s="185"/>
      <c r="J182" s="186">
        <f>ROUND(I182*H182,2)</f>
        <v>0</v>
      </c>
      <c r="K182" s="187"/>
      <c r="L182" s="38"/>
      <c r="M182" s="188" t="s">
        <v>1</v>
      </c>
      <c r="N182" s="189" t="s">
        <v>38</v>
      </c>
      <c r="O182" s="76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2" t="s">
        <v>156</v>
      </c>
      <c r="AT182" s="192" t="s">
        <v>152</v>
      </c>
      <c r="AU182" s="192" t="s">
        <v>82</v>
      </c>
      <c r="AY182" s="18" t="s">
        <v>150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8" t="s">
        <v>80</v>
      </c>
      <c r="BK182" s="193">
        <f>ROUND(I182*H182,2)</f>
        <v>0</v>
      </c>
      <c r="BL182" s="18" t="s">
        <v>156</v>
      </c>
      <c r="BM182" s="192" t="s">
        <v>200</v>
      </c>
    </row>
    <row r="183" s="13" customFormat="1">
      <c r="A183" s="13"/>
      <c r="B183" s="194"/>
      <c r="C183" s="13"/>
      <c r="D183" s="195" t="s">
        <v>158</v>
      </c>
      <c r="E183" s="196" t="s">
        <v>1</v>
      </c>
      <c r="F183" s="197" t="s">
        <v>159</v>
      </c>
      <c r="G183" s="13"/>
      <c r="H183" s="198">
        <v>328.755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158</v>
      </c>
      <c r="AU183" s="196" t="s">
        <v>82</v>
      </c>
      <c r="AV183" s="13" t="s">
        <v>82</v>
      </c>
      <c r="AW183" s="13" t="s">
        <v>30</v>
      </c>
      <c r="AX183" s="13" t="s">
        <v>80</v>
      </c>
      <c r="AY183" s="196" t="s">
        <v>150</v>
      </c>
    </row>
    <row r="184" s="12" customFormat="1" ht="22.8" customHeight="1">
      <c r="A184" s="12"/>
      <c r="B184" s="166"/>
      <c r="C184" s="12"/>
      <c r="D184" s="167" t="s">
        <v>72</v>
      </c>
      <c r="E184" s="177" t="s">
        <v>82</v>
      </c>
      <c r="F184" s="177" t="s">
        <v>201</v>
      </c>
      <c r="G184" s="12"/>
      <c r="H184" s="12"/>
      <c r="I184" s="169"/>
      <c r="J184" s="178">
        <f>BK184</f>
        <v>0</v>
      </c>
      <c r="K184" s="12"/>
      <c r="L184" s="166"/>
      <c r="M184" s="171"/>
      <c r="N184" s="172"/>
      <c r="O184" s="172"/>
      <c r="P184" s="173">
        <f>P185+SUM(P186:P218)</f>
        <v>0</v>
      </c>
      <c r="Q184" s="172"/>
      <c r="R184" s="173">
        <f>R185+SUM(R186:R218)</f>
        <v>300.30834668000006</v>
      </c>
      <c r="S184" s="172"/>
      <c r="T184" s="174">
        <f>T185+SUM(T186:T218)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7" t="s">
        <v>80</v>
      </c>
      <c r="AT184" s="175" t="s">
        <v>72</v>
      </c>
      <c r="AU184" s="175" t="s">
        <v>80</v>
      </c>
      <c r="AY184" s="167" t="s">
        <v>150</v>
      </c>
      <c r="BK184" s="176">
        <f>BK185+SUM(BK186:BK218)</f>
        <v>0</v>
      </c>
    </row>
    <row r="185" s="2" customFormat="1" ht="37.8" customHeight="1">
      <c r="A185" s="37"/>
      <c r="B185" s="179"/>
      <c r="C185" s="180" t="s">
        <v>202</v>
      </c>
      <c r="D185" s="180" t="s">
        <v>152</v>
      </c>
      <c r="E185" s="181" t="s">
        <v>203</v>
      </c>
      <c r="F185" s="182" t="s">
        <v>204</v>
      </c>
      <c r="G185" s="183" t="s">
        <v>155</v>
      </c>
      <c r="H185" s="184">
        <v>325.24000000000001</v>
      </c>
      <c r="I185" s="185"/>
      <c r="J185" s="186">
        <f>ROUND(I185*H185,2)</f>
        <v>0</v>
      </c>
      <c r="K185" s="187"/>
      <c r="L185" s="38"/>
      <c r="M185" s="188" t="s">
        <v>1</v>
      </c>
      <c r="N185" s="189" t="s">
        <v>38</v>
      </c>
      <c r="O185" s="76"/>
      <c r="P185" s="190">
        <f>O185*H185</f>
        <v>0</v>
      </c>
      <c r="Q185" s="190">
        <v>0.00010000000000000001</v>
      </c>
      <c r="R185" s="190">
        <f>Q185*H185</f>
        <v>0.032524000000000004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156</v>
      </c>
      <c r="AT185" s="192" t="s">
        <v>152</v>
      </c>
      <c r="AU185" s="192" t="s">
        <v>82</v>
      </c>
      <c r="AY185" s="18" t="s">
        <v>150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80</v>
      </c>
      <c r="BK185" s="193">
        <f>ROUND(I185*H185,2)</f>
        <v>0</v>
      </c>
      <c r="BL185" s="18" t="s">
        <v>156</v>
      </c>
      <c r="BM185" s="192" t="s">
        <v>205</v>
      </c>
    </row>
    <row r="186" s="15" customFormat="1">
      <c r="A186" s="15"/>
      <c r="B186" s="211"/>
      <c r="C186" s="15"/>
      <c r="D186" s="195" t="s">
        <v>158</v>
      </c>
      <c r="E186" s="212" t="s">
        <v>1</v>
      </c>
      <c r="F186" s="213" t="s">
        <v>206</v>
      </c>
      <c r="G186" s="15"/>
      <c r="H186" s="212" t="s">
        <v>1</v>
      </c>
      <c r="I186" s="214"/>
      <c r="J186" s="15"/>
      <c r="K186" s="15"/>
      <c r="L186" s="211"/>
      <c r="M186" s="215"/>
      <c r="N186" s="216"/>
      <c r="O186" s="216"/>
      <c r="P186" s="216"/>
      <c r="Q186" s="216"/>
      <c r="R186" s="216"/>
      <c r="S186" s="216"/>
      <c r="T186" s="21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2" t="s">
        <v>158</v>
      </c>
      <c r="AU186" s="212" t="s">
        <v>82</v>
      </c>
      <c r="AV186" s="15" t="s">
        <v>80</v>
      </c>
      <c r="AW186" s="15" t="s">
        <v>30</v>
      </c>
      <c r="AX186" s="15" t="s">
        <v>73</v>
      </c>
      <c r="AY186" s="212" t="s">
        <v>150</v>
      </c>
    </row>
    <row r="187" s="13" customFormat="1">
      <c r="A187" s="13"/>
      <c r="B187" s="194"/>
      <c r="C187" s="13"/>
      <c r="D187" s="195" t="s">
        <v>158</v>
      </c>
      <c r="E187" s="196" t="s">
        <v>1</v>
      </c>
      <c r="F187" s="197" t="s">
        <v>207</v>
      </c>
      <c r="G187" s="13"/>
      <c r="H187" s="198">
        <v>64.200000000000003</v>
      </c>
      <c r="I187" s="199"/>
      <c r="J187" s="13"/>
      <c r="K187" s="13"/>
      <c r="L187" s="194"/>
      <c r="M187" s="200"/>
      <c r="N187" s="201"/>
      <c r="O187" s="201"/>
      <c r="P187" s="201"/>
      <c r="Q187" s="201"/>
      <c r="R187" s="201"/>
      <c r="S187" s="201"/>
      <c r="T187" s="20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158</v>
      </c>
      <c r="AU187" s="196" t="s">
        <v>82</v>
      </c>
      <c r="AV187" s="13" t="s">
        <v>82</v>
      </c>
      <c r="AW187" s="13" t="s">
        <v>30</v>
      </c>
      <c r="AX187" s="13" t="s">
        <v>73</v>
      </c>
      <c r="AY187" s="196" t="s">
        <v>150</v>
      </c>
    </row>
    <row r="188" s="15" customFormat="1">
      <c r="A188" s="15"/>
      <c r="B188" s="211"/>
      <c r="C188" s="15"/>
      <c r="D188" s="195" t="s">
        <v>158</v>
      </c>
      <c r="E188" s="212" t="s">
        <v>1</v>
      </c>
      <c r="F188" s="213" t="s">
        <v>208</v>
      </c>
      <c r="G188" s="15"/>
      <c r="H188" s="212" t="s">
        <v>1</v>
      </c>
      <c r="I188" s="214"/>
      <c r="J188" s="15"/>
      <c r="K188" s="15"/>
      <c r="L188" s="211"/>
      <c r="M188" s="215"/>
      <c r="N188" s="216"/>
      <c r="O188" s="216"/>
      <c r="P188" s="216"/>
      <c r="Q188" s="216"/>
      <c r="R188" s="216"/>
      <c r="S188" s="216"/>
      <c r="T188" s="21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2" t="s">
        <v>158</v>
      </c>
      <c r="AU188" s="212" t="s">
        <v>82</v>
      </c>
      <c r="AV188" s="15" t="s">
        <v>80</v>
      </c>
      <c r="AW188" s="15" t="s">
        <v>30</v>
      </c>
      <c r="AX188" s="15" t="s">
        <v>73</v>
      </c>
      <c r="AY188" s="212" t="s">
        <v>150</v>
      </c>
    </row>
    <row r="189" s="13" customFormat="1">
      <c r="A189" s="13"/>
      <c r="B189" s="194"/>
      <c r="C189" s="13"/>
      <c r="D189" s="195" t="s">
        <v>158</v>
      </c>
      <c r="E189" s="196" t="s">
        <v>1</v>
      </c>
      <c r="F189" s="197" t="s">
        <v>209</v>
      </c>
      <c r="G189" s="13"/>
      <c r="H189" s="198">
        <v>224.5</v>
      </c>
      <c r="I189" s="199"/>
      <c r="J189" s="13"/>
      <c r="K189" s="13"/>
      <c r="L189" s="194"/>
      <c r="M189" s="200"/>
      <c r="N189" s="201"/>
      <c r="O189" s="201"/>
      <c r="P189" s="201"/>
      <c r="Q189" s="201"/>
      <c r="R189" s="201"/>
      <c r="S189" s="201"/>
      <c r="T189" s="20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158</v>
      </c>
      <c r="AU189" s="196" t="s">
        <v>82</v>
      </c>
      <c r="AV189" s="13" t="s">
        <v>82</v>
      </c>
      <c r="AW189" s="13" t="s">
        <v>30</v>
      </c>
      <c r="AX189" s="13" t="s">
        <v>73</v>
      </c>
      <c r="AY189" s="196" t="s">
        <v>150</v>
      </c>
    </row>
    <row r="190" s="15" customFormat="1">
      <c r="A190" s="15"/>
      <c r="B190" s="211"/>
      <c r="C190" s="15"/>
      <c r="D190" s="195" t="s">
        <v>158</v>
      </c>
      <c r="E190" s="212" t="s">
        <v>1</v>
      </c>
      <c r="F190" s="213" t="s">
        <v>210</v>
      </c>
      <c r="G190" s="15"/>
      <c r="H190" s="212" t="s">
        <v>1</v>
      </c>
      <c r="I190" s="214"/>
      <c r="J190" s="15"/>
      <c r="K190" s="15"/>
      <c r="L190" s="211"/>
      <c r="M190" s="215"/>
      <c r="N190" s="216"/>
      <c r="O190" s="216"/>
      <c r="P190" s="216"/>
      <c r="Q190" s="216"/>
      <c r="R190" s="216"/>
      <c r="S190" s="216"/>
      <c r="T190" s="21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2" t="s">
        <v>158</v>
      </c>
      <c r="AU190" s="212" t="s">
        <v>82</v>
      </c>
      <c r="AV190" s="15" t="s">
        <v>80</v>
      </c>
      <c r="AW190" s="15" t="s">
        <v>30</v>
      </c>
      <c r="AX190" s="15" t="s">
        <v>73</v>
      </c>
      <c r="AY190" s="212" t="s">
        <v>150</v>
      </c>
    </row>
    <row r="191" s="13" customFormat="1">
      <c r="A191" s="13"/>
      <c r="B191" s="194"/>
      <c r="C191" s="13"/>
      <c r="D191" s="195" t="s">
        <v>158</v>
      </c>
      <c r="E191" s="196" t="s">
        <v>1</v>
      </c>
      <c r="F191" s="197" t="s">
        <v>211</v>
      </c>
      <c r="G191" s="13"/>
      <c r="H191" s="198">
        <v>36.539999999999999</v>
      </c>
      <c r="I191" s="199"/>
      <c r="J191" s="13"/>
      <c r="K191" s="13"/>
      <c r="L191" s="194"/>
      <c r="M191" s="200"/>
      <c r="N191" s="201"/>
      <c r="O191" s="201"/>
      <c r="P191" s="201"/>
      <c r="Q191" s="201"/>
      <c r="R191" s="201"/>
      <c r="S191" s="201"/>
      <c r="T191" s="20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158</v>
      </c>
      <c r="AU191" s="196" t="s">
        <v>82</v>
      </c>
      <c r="AV191" s="13" t="s">
        <v>82</v>
      </c>
      <c r="AW191" s="13" t="s">
        <v>30</v>
      </c>
      <c r="AX191" s="13" t="s">
        <v>73</v>
      </c>
      <c r="AY191" s="196" t="s">
        <v>150</v>
      </c>
    </row>
    <row r="192" s="14" customFormat="1">
      <c r="A192" s="14"/>
      <c r="B192" s="203"/>
      <c r="C192" s="14"/>
      <c r="D192" s="195" t="s">
        <v>158</v>
      </c>
      <c r="E192" s="204" t="s">
        <v>1</v>
      </c>
      <c r="F192" s="205" t="s">
        <v>172</v>
      </c>
      <c r="G192" s="14"/>
      <c r="H192" s="206">
        <v>325.24000000000001</v>
      </c>
      <c r="I192" s="207"/>
      <c r="J192" s="14"/>
      <c r="K192" s="14"/>
      <c r="L192" s="203"/>
      <c r="M192" s="208"/>
      <c r="N192" s="209"/>
      <c r="O192" s="209"/>
      <c r="P192" s="209"/>
      <c r="Q192" s="209"/>
      <c r="R192" s="209"/>
      <c r="S192" s="209"/>
      <c r="T192" s="21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4" t="s">
        <v>158</v>
      </c>
      <c r="AU192" s="204" t="s">
        <v>82</v>
      </c>
      <c r="AV192" s="14" t="s">
        <v>156</v>
      </c>
      <c r="AW192" s="14" t="s">
        <v>30</v>
      </c>
      <c r="AX192" s="14" t="s">
        <v>80</v>
      </c>
      <c r="AY192" s="204" t="s">
        <v>150</v>
      </c>
    </row>
    <row r="193" s="2" customFormat="1" ht="24.15" customHeight="1">
      <c r="A193" s="37"/>
      <c r="B193" s="179"/>
      <c r="C193" s="218" t="s">
        <v>212</v>
      </c>
      <c r="D193" s="218" t="s">
        <v>213</v>
      </c>
      <c r="E193" s="219" t="s">
        <v>214</v>
      </c>
      <c r="F193" s="220" t="s">
        <v>215</v>
      </c>
      <c r="G193" s="221" t="s">
        <v>155</v>
      </c>
      <c r="H193" s="222">
        <v>374.02600000000001</v>
      </c>
      <c r="I193" s="223"/>
      <c r="J193" s="224">
        <f>ROUND(I193*H193,2)</f>
        <v>0</v>
      </c>
      <c r="K193" s="225"/>
      <c r="L193" s="226"/>
      <c r="M193" s="227" t="s">
        <v>1</v>
      </c>
      <c r="N193" s="228" t="s">
        <v>38</v>
      </c>
      <c r="O193" s="76"/>
      <c r="P193" s="190">
        <f>O193*H193</f>
        <v>0</v>
      </c>
      <c r="Q193" s="190">
        <v>0.00029999999999999997</v>
      </c>
      <c r="R193" s="190">
        <f>Q193*H193</f>
        <v>0.1122078</v>
      </c>
      <c r="S193" s="190">
        <v>0</v>
      </c>
      <c r="T193" s="19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2" t="s">
        <v>197</v>
      </c>
      <c r="AT193" s="192" t="s">
        <v>213</v>
      </c>
      <c r="AU193" s="192" t="s">
        <v>82</v>
      </c>
      <c r="AY193" s="18" t="s">
        <v>150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8" t="s">
        <v>80</v>
      </c>
      <c r="BK193" s="193">
        <f>ROUND(I193*H193,2)</f>
        <v>0</v>
      </c>
      <c r="BL193" s="18" t="s">
        <v>156</v>
      </c>
      <c r="BM193" s="192" t="s">
        <v>216</v>
      </c>
    </row>
    <row r="194" s="13" customFormat="1">
      <c r="A194" s="13"/>
      <c r="B194" s="194"/>
      <c r="C194" s="13"/>
      <c r="D194" s="195" t="s">
        <v>158</v>
      </c>
      <c r="E194" s="196" t="s">
        <v>1</v>
      </c>
      <c r="F194" s="197" t="s">
        <v>217</v>
      </c>
      <c r="G194" s="13"/>
      <c r="H194" s="198">
        <v>374.02600000000001</v>
      </c>
      <c r="I194" s="199"/>
      <c r="J194" s="13"/>
      <c r="K194" s="13"/>
      <c r="L194" s="194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158</v>
      </c>
      <c r="AU194" s="196" t="s">
        <v>82</v>
      </c>
      <c r="AV194" s="13" t="s">
        <v>82</v>
      </c>
      <c r="AW194" s="13" t="s">
        <v>30</v>
      </c>
      <c r="AX194" s="13" t="s">
        <v>80</v>
      </c>
      <c r="AY194" s="196" t="s">
        <v>150</v>
      </c>
    </row>
    <row r="195" s="2" customFormat="1" ht="37.8" customHeight="1">
      <c r="A195" s="37"/>
      <c r="B195" s="179"/>
      <c r="C195" s="180" t="s">
        <v>218</v>
      </c>
      <c r="D195" s="180" t="s">
        <v>152</v>
      </c>
      <c r="E195" s="181" t="s">
        <v>219</v>
      </c>
      <c r="F195" s="182" t="s">
        <v>220</v>
      </c>
      <c r="G195" s="183" t="s">
        <v>162</v>
      </c>
      <c r="H195" s="184">
        <v>28.071000000000002</v>
      </c>
      <c r="I195" s="185"/>
      <c r="J195" s="186">
        <f>ROUND(I195*H195,2)</f>
        <v>0</v>
      </c>
      <c r="K195" s="187"/>
      <c r="L195" s="38"/>
      <c r="M195" s="188" t="s">
        <v>1</v>
      </c>
      <c r="N195" s="189" t="s">
        <v>38</v>
      </c>
      <c r="O195" s="76"/>
      <c r="P195" s="190">
        <f>O195*H195</f>
        <v>0</v>
      </c>
      <c r="Q195" s="190">
        <v>2.1600000000000001</v>
      </c>
      <c r="R195" s="190">
        <f>Q195*H195</f>
        <v>60.63336000000001</v>
      </c>
      <c r="S195" s="190">
        <v>0</v>
      </c>
      <c r="T195" s="19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2" t="s">
        <v>156</v>
      </c>
      <c r="AT195" s="192" t="s">
        <v>152</v>
      </c>
      <c r="AU195" s="192" t="s">
        <v>82</v>
      </c>
      <c r="AY195" s="18" t="s">
        <v>150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8" t="s">
        <v>80</v>
      </c>
      <c r="BK195" s="193">
        <f>ROUND(I195*H195,2)</f>
        <v>0</v>
      </c>
      <c r="BL195" s="18" t="s">
        <v>156</v>
      </c>
      <c r="BM195" s="192" t="s">
        <v>221</v>
      </c>
    </row>
    <row r="196" s="15" customFormat="1">
      <c r="A196" s="15"/>
      <c r="B196" s="211"/>
      <c r="C196" s="15"/>
      <c r="D196" s="195" t="s">
        <v>158</v>
      </c>
      <c r="E196" s="212" t="s">
        <v>1</v>
      </c>
      <c r="F196" s="213" t="s">
        <v>222</v>
      </c>
      <c r="G196" s="15"/>
      <c r="H196" s="212" t="s">
        <v>1</v>
      </c>
      <c r="I196" s="214"/>
      <c r="J196" s="15"/>
      <c r="K196" s="15"/>
      <c r="L196" s="211"/>
      <c r="M196" s="215"/>
      <c r="N196" s="216"/>
      <c r="O196" s="216"/>
      <c r="P196" s="216"/>
      <c r="Q196" s="216"/>
      <c r="R196" s="216"/>
      <c r="S196" s="216"/>
      <c r="T196" s="21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2" t="s">
        <v>158</v>
      </c>
      <c r="AU196" s="212" t="s">
        <v>82</v>
      </c>
      <c r="AV196" s="15" t="s">
        <v>80</v>
      </c>
      <c r="AW196" s="15" t="s">
        <v>30</v>
      </c>
      <c r="AX196" s="15" t="s">
        <v>73</v>
      </c>
      <c r="AY196" s="212" t="s">
        <v>150</v>
      </c>
    </row>
    <row r="197" s="13" customFormat="1">
      <c r="A197" s="13"/>
      <c r="B197" s="194"/>
      <c r="C197" s="13"/>
      <c r="D197" s="195" t="s">
        <v>158</v>
      </c>
      <c r="E197" s="196" t="s">
        <v>1</v>
      </c>
      <c r="F197" s="197" t="s">
        <v>223</v>
      </c>
      <c r="G197" s="13"/>
      <c r="H197" s="198">
        <v>28.071000000000002</v>
      </c>
      <c r="I197" s="199"/>
      <c r="J197" s="13"/>
      <c r="K197" s="13"/>
      <c r="L197" s="194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158</v>
      </c>
      <c r="AU197" s="196" t="s">
        <v>82</v>
      </c>
      <c r="AV197" s="13" t="s">
        <v>82</v>
      </c>
      <c r="AW197" s="13" t="s">
        <v>30</v>
      </c>
      <c r="AX197" s="13" t="s">
        <v>80</v>
      </c>
      <c r="AY197" s="196" t="s">
        <v>150</v>
      </c>
    </row>
    <row r="198" s="2" customFormat="1" ht="24.15" customHeight="1">
      <c r="A198" s="37"/>
      <c r="B198" s="179"/>
      <c r="C198" s="180" t="s">
        <v>224</v>
      </c>
      <c r="D198" s="180" t="s">
        <v>152</v>
      </c>
      <c r="E198" s="181" t="s">
        <v>225</v>
      </c>
      <c r="F198" s="182" t="s">
        <v>226</v>
      </c>
      <c r="G198" s="183" t="s">
        <v>162</v>
      </c>
      <c r="H198" s="184">
        <v>25.649999999999999</v>
      </c>
      <c r="I198" s="185"/>
      <c r="J198" s="186">
        <f>ROUND(I198*H198,2)</f>
        <v>0</v>
      </c>
      <c r="K198" s="187"/>
      <c r="L198" s="38"/>
      <c r="M198" s="188" t="s">
        <v>1</v>
      </c>
      <c r="N198" s="189" t="s">
        <v>38</v>
      </c>
      <c r="O198" s="76"/>
      <c r="P198" s="190">
        <f>O198*H198</f>
        <v>0</v>
      </c>
      <c r="Q198" s="190">
        <v>2.2563399999999998</v>
      </c>
      <c r="R198" s="190">
        <f>Q198*H198</f>
        <v>57.875120999999993</v>
      </c>
      <c r="S198" s="190">
        <v>0</v>
      </c>
      <c r="T198" s="19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2" t="s">
        <v>156</v>
      </c>
      <c r="AT198" s="192" t="s">
        <v>152</v>
      </c>
      <c r="AU198" s="192" t="s">
        <v>82</v>
      </c>
      <c r="AY198" s="18" t="s">
        <v>150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8" t="s">
        <v>80</v>
      </c>
      <c r="BK198" s="193">
        <f>ROUND(I198*H198,2)</f>
        <v>0</v>
      </c>
      <c r="BL198" s="18" t="s">
        <v>156</v>
      </c>
      <c r="BM198" s="192" t="s">
        <v>227</v>
      </c>
    </row>
    <row r="199" s="15" customFormat="1">
      <c r="A199" s="15"/>
      <c r="B199" s="211"/>
      <c r="C199" s="15"/>
      <c r="D199" s="195" t="s">
        <v>158</v>
      </c>
      <c r="E199" s="212" t="s">
        <v>1</v>
      </c>
      <c r="F199" s="213" t="s">
        <v>228</v>
      </c>
      <c r="G199" s="15"/>
      <c r="H199" s="212" t="s">
        <v>1</v>
      </c>
      <c r="I199" s="214"/>
      <c r="J199" s="15"/>
      <c r="K199" s="15"/>
      <c r="L199" s="211"/>
      <c r="M199" s="215"/>
      <c r="N199" s="216"/>
      <c r="O199" s="216"/>
      <c r="P199" s="216"/>
      <c r="Q199" s="216"/>
      <c r="R199" s="216"/>
      <c r="S199" s="216"/>
      <c r="T199" s="21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2" t="s">
        <v>158</v>
      </c>
      <c r="AU199" s="212" t="s">
        <v>82</v>
      </c>
      <c r="AV199" s="15" t="s">
        <v>80</v>
      </c>
      <c r="AW199" s="15" t="s">
        <v>30</v>
      </c>
      <c r="AX199" s="15" t="s">
        <v>73</v>
      </c>
      <c r="AY199" s="212" t="s">
        <v>150</v>
      </c>
    </row>
    <row r="200" s="13" customFormat="1">
      <c r="A200" s="13"/>
      <c r="B200" s="194"/>
      <c r="C200" s="13"/>
      <c r="D200" s="195" t="s">
        <v>158</v>
      </c>
      <c r="E200" s="196" t="s">
        <v>1</v>
      </c>
      <c r="F200" s="197" t="s">
        <v>229</v>
      </c>
      <c r="G200" s="13"/>
      <c r="H200" s="198">
        <v>25.649999999999999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158</v>
      </c>
      <c r="AU200" s="196" t="s">
        <v>82</v>
      </c>
      <c r="AV200" s="13" t="s">
        <v>82</v>
      </c>
      <c r="AW200" s="13" t="s">
        <v>30</v>
      </c>
      <c r="AX200" s="13" t="s">
        <v>80</v>
      </c>
      <c r="AY200" s="196" t="s">
        <v>150</v>
      </c>
    </row>
    <row r="201" s="2" customFormat="1" ht="33" customHeight="1">
      <c r="A201" s="37"/>
      <c r="B201" s="179"/>
      <c r="C201" s="180" t="s">
        <v>230</v>
      </c>
      <c r="D201" s="180" t="s">
        <v>152</v>
      </c>
      <c r="E201" s="181" t="s">
        <v>231</v>
      </c>
      <c r="F201" s="182" t="s">
        <v>232</v>
      </c>
      <c r="G201" s="183" t="s">
        <v>162</v>
      </c>
      <c r="H201" s="184">
        <v>38.475000000000001</v>
      </c>
      <c r="I201" s="185"/>
      <c r="J201" s="186">
        <f>ROUND(I201*H201,2)</f>
        <v>0</v>
      </c>
      <c r="K201" s="187"/>
      <c r="L201" s="38"/>
      <c r="M201" s="188" t="s">
        <v>1</v>
      </c>
      <c r="N201" s="189" t="s">
        <v>38</v>
      </c>
      <c r="O201" s="76"/>
      <c r="P201" s="190">
        <f>O201*H201</f>
        <v>0</v>
      </c>
      <c r="Q201" s="190">
        <v>2.45329</v>
      </c>
      <c r="R201" s="190">
        <f>Q201*H201</f>
        <v>94.390332749999999</v>
      </c>
      <c r="S201" s="190">
        <v>0</v>
      </c>
      <c r="T201" s="19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2" t="s">
        <v>156</v>
      </c>
      <c r="AT201" s="192" t="s">
        <v>152</v>
      </c>
      <c r="AU201" s="192" t="s">
        <v>82</v>
      </c>
      <c r="AY201" s="18" t="s">
        <v>150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8" t="s">
        <v>80</v>
      </c>
      <c r="BK201" s="193">
        <f>ROUND(I201*H201,2)</f>
        <v>0</v>
      </c>
      <c r="BL201" s="18" t="s">
        <v>156</v>
      </c>
      <c r="BM201" s="192" t="s">
        <v>233</v>
      </c>
    </row>
    <row r="202" s="13" customFormat="1">
      <c r="A202" s="13"/>
      <c r="B202" s="194"/>
      <c r="C202" s="13"/>
      <c r="D202" s="195" t="s">
        <v>158</v>
      </c>
      <c r="E202" s="196" t="s">
        <v>1</v>
      </c>
      <c r="F202" s="197" t="s">
        <v>234</v>
      </c>
      <c r="G202" s="13"/>
      <c r="H202" s="198">
        <v>38.475000000000001</v>
      </c>
      <c r="I202" s="199"/>
      <c r="J202" s="13"/>
      <c r="K202" s="13"/>
      <c r="L202" s="194"/>
      <c r="M202" s="200"/>
      <c r="N202" s="201"/>
      <c r="O202" s="201"/>
      <c r="P202" s="201"/>
      <c r="Q202" s="201"/>
      <c r="R202" s="201"/>
      <c r="S202" s="201"/>
      <c r="T202" s="20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158</v>
      </c>
      <c r="AU202" s="196" t="s">
        <v>82</v>
      </c>
      <c r="AV202" s="13" t="s">
        <v>82</v>
      </c>
      <c r="AW202" s="13" t="s">
        <v>30</v>
      </c>
      <c r="AX202" s="13" t="s">
        <v>80</v>
      </c>
      <c r="AY202" s="196" t="s">
        <v>150</v>
      </c>
    </row>
    <row r="203" s="2" customFormat="1" ht="16.5" customHeight="1">
      <c r="A203" s="37"/>
      <c r="B203" s="179"/>
      <c r="C203" s="180" t="s">
        <v>235</v>
      </c>
      <c r="D203" s="180" t="s">
        <v>152</v>
      </c>
      <c r="E203" s="181" t="s">
        <v>236</v>
      </c>
      <c r="F203" s="182" t="s">
        <v>237</v>
      </c>
      <c r="G203" s="183" t="s">
        <v>155</v>
      </c>
      <c r="H203" s="184">
        <v>15.125</v>
      </c>
      <c r="I203" s="185"/>
      <c r="J203" s="186">
        <f>ROUND(I203*H203,2)</f>
        <v>0</v>
      </c>
      <c r="K203" s="187"/>
      <c r="L203" s="38"/>
      <c r="M203" s="188" t="s">
        <v>1</v>
      </c>
      <c r="N203" s="189" t="s">
        <v>38</v>
      </c>
      <c r="O203" s="76"/>
      <c r="P203" s="190">
        <f>O203*H203</f>
        <v>0</v>
      </c>
      <c r="Q203" s="190">
        <v>0.00247</v>
      </c>
      <c r="R203" s="190">
        <f>Q203*H203</f>
        <v>0.037358749999999996</v>
      </c>
      <c r="S203" s="190">
        <v>0</v>
      </c>
      <c r="T203" s="19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2" t="s">
        <v>156</v>
      </c>
      <c r="AT203" s="192" t="s">
        <v>152</v>
      </c>
      <c r="AU203" s="192" t="s">
        <v>82</v>
      </c>
      <c r="AY203" s="18" t="s">
        <v>150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8" t="s">
        <v>80</v>
      </c>
      <c r="BK203" s="193">
        <f>ROUND(I203*H203,2)</f>
        <v>0</v>
      </c>
      <c r="BL203" s="18" t="s">
        <v>156</v>
      </c>
      <c r="BM203" s="192" t="s">
        <v>238</v>
      </c>
    </row>
    <row r="204" s="13" customFormat="1">
      <c r="A204" s="13"/>
      <c r="B204" s="194"/>
      <c r="C204" s="13"/>
      <c r="D204" s="195" t="s">
        <v>158</v>
      </c>
      <c r="E204" s="196" t="s">
        <v>1</v>
      </c>
      <c r="F204" s="197" t="s">
        <v>239</v>
      </c>
      <c r="G204" s="13"/>
      <c r="H204" s="198">
        <v>15.125</v>
      </c>
      <c r="I204" s="199"/>
      <c r="J204" s="13"/>
      <c r="K204" s="13"/>
      <c r="L204" s="194"/>
      <c r="M204" s="200"/>
      <c r="N204" s="201"/>
      <c r="O204" s="201"/>
      <c r="P204" s="201"/>
      <c r="Q204" s="201"/>
      <c r="R204" s="201"/>
      <c r="S204" s="201"/>
      <c r="T204" s="20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158</v>
      </c>
      <c r="AU204" s="196" t="s">
        <v>82</v>
      </c>
      <c r="AV204" s="13" t="s">
        <v>82</v>
      </c>
      <c r="AW204" s="13" t="s">
        <v>30</v>
      </c>
      <c r="AX204" s="13" t="s">
        <v>80</v>
      </c>
      <c r="AY204" s="196" t="s">
        <v>150</v>
      </c>
    </row>
    <row r="205" s="2" customFormat="1" ht="16.5" customHeight="1">
      <c r="A205" s="37"/>
      <c r="B205" s="179"/>
      <c r="C205" s="180" t="s">
        <v>8</v>
      </c>
      <c r="D205" s="180" t="s">
        <v>152</v>
      </c>
      <c r="E205" s="181" t="s">
        <v>240</v>
      </c>
      <c r="F205" s="182" t="s">
        <v>241</v>
      </c>
      <c r="G205" s="183" t="s">
        <v>155</v>
      </c>
      <c r="H205" s="184">
        <v>15.125</v>
      </c>
      <c r="I205" s="185"/>
      <c r="J205" s="186">
        <f>ROUND(I205*H205,2)</f>
        <v>0</v>
      </c>
      <c r="K205" s="187"/>
      <c r="L205" s="38"/>
      <c r="M205" s="188" t="s">
        <v>1</v>
      </c>
      <c r="N205" s="189" t="s">
        <v>38</v>
      </c>
      <c r="O205" s="7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2" t="s">
        <v>156</v>
      </c>
      <c r="AT205" s="192" t="s">
        <v>152</v>
      </c>
      <c r="AU205" s="192" t="s">
        <v>82</v>
      </c>
      <c r="AY205" s="18" t="s">
        <v>150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8" t="s">
        <v>80</v>
      </c>
      <c r="BK205" s="193">
        <f>ROUND(I205*H205,2)</f>
        <v>0</v>
      </c>
      <c r="BL205" s="18" t="s">
        <v>156</v>
      </c>
      <c r="BM205" s="192" t="s">
        <v>242</v>
      </c>
    </row>
    <row r="206" s="2" customFormat="1" ht="24.15" customHeight="1">
      <c r="A206" s="37"/>
      <c r="B206" s="179"/>
      <c r="C206" s="180" t="s">
        <v>243</v>
      </c>
      <c r="D206" s="180" t="s">
        <v>152</v>
      </c>
      <c r="E206" s="181" t="s">
        <v>244</v>
      </c>
      <c r="F206" s="182" t="s">
        <v>245</v>
      </c>
      <c r="G206" s="183" t="s">
        <v>188</v>
      </c>
      <c r="H206" s="184">
        <v>1.8009999999999999</v>
      </c>
      <c r="I206" s="185"/>
      <c r="J206" s="186">
        <f>ROUND(I206*H206,2)</f>
        <v>0</v>
      </c>
      <c r="K206" s="187"/>
      <c r="L206" s="38"/>
      <c r="M206" s="188" t="s">
        <v>1</v>
      </c>
      <c r="N206" s="189" t="s">
        <v>38</v>
      </c>
      <c r="O206" s="76"/>
      <c r="P206" s="190">
        <f>O206*H206</f>
        <v>0</v>
      </c>
      <c r="Q206" s="190">
        <v>1.06277</v>
      </c>
      <c r="R206" s="190">
        <f>Q206*H206</f>
        <v>1.91404877</v>
      </c>
      <c r="S206" s="190">
        <v>0</v>
      </c>
      <c r="T206" s="19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2" t="s">
        <v>156</v>
      </c>
      <c r="AT206" s="192" t="s">
        <v>152</v>
      </c>
      <c r="AU206" s="192" t="s">
        <v>82</v>
      </c>
      <c r="AY206" s="18" t="s">
        <v>150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8" t="s">
        <v>80</v>
      </c>
      <c r="BK206" s="193">
        <f>ROUND(I206*H206,2)</f>
        <v>0</v>
      </c>
      <c r="BL206" s="18" t="s">
        <v>156</v>
      </c>
      <c r="BM206" s="192" t="s">
        <v>246</v>
      </c>
    </row>
    <row r="207" s="13" customFormat="1">
      <c r="A207" s="13"/>
      <c r="B207" s="194"/>
      <c r="C207" s="13"/>
      <c r="D207" s="195" t="s">
        <v>158</v>
      </c>
      <c r="E207" s="196" t="s">
        <v>1</v>
      </c>
      <c r="F207" s="197" t="s">
        <v>247</v>
      </c>
      <c r="G207" s="13"/>
      <c r="H207" s="198">
        <v>1.8009999999999999</v>
      </c>
      <c r="I207" s="199"/>
      <c r="J207" s="13"/>
      <c r="K207" s="13"/>
      <c r="L207" s="194"/>
      <c r="M207" s="200"/>
      <c r="N207" s="201"/>
      <c r="O207" s="201"/>
      <c r="P207" s="201"/>
      <c r="Q207" s="201"/>
      <c r="R207" s="201"/>
      <c r="S207" s="201"/>
      <c r="T207" s="20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6" t="s">
        <v>158</v>
      </c>
      <c r="AU207" s="196" t="s">
        <v>82</v>
      </c>
      <c r="AV207" s="13" t="s">
        <v>82</v>
      </c>
      <c r="AW207" s="13" t="s">
        <v>30</v>
      </c>
      <c r="AX207" s="13" t="s">
        <v>80</v>
      </c>
      <c r="AY207" s="196" t="s">
        <v>150</v>
      </c>
    </row>
    <row r="208" s="2" customFormat="1" ht="24.15" customHeight="1">
      <c r="A208" s="37"/>
      <c r="B208" s="179"/>
      <c r="C208" s="180" t="s">
        <v>248</v>
      </c>
      <c r="D208" s="180" t="s">
        <v>152</v>
      </c>
      <c r="E208" s="181" t="s">
        <v>249</v>
      </c>
      <c r="F208" s="182" t="s">
        <v>250</v>
      </c>
      <c r="G208" s="183" t="s">
        <v>162</v>
      </c>
      <c r="H208" s="184">
        <v>32.942999999999998</v>
      </c>
      <c r="I208" s="185"/>
      <c r="J208" s="186">
        <f>ROUND(I208*H208,2)</f>
        <v>0</v>
      </c>
      <c r="K208" s="187"/>
      <c r="L208" s="38"/>
      <c r="M208" s="188" t="s">
        <v>1</v>
      </c>
      <c r="N208" s="189" t="s">
        <v>38</v>
      </c>
      <c r="O208" s="76"/>
      <c r="P208" s="190">
        <f>O208*H208</f>
        <v>0</v>
      </c>
      <c r="Q208" s="190">
        <v>2.2563399999999998</v>
      </c>
      <c r="R208" s="190">
        <f>Q208*H208</f>
        <v>74.330608619999992</v>
      </c>
      <c r="S208" s="190">
        <v>0</v>
      </c>
      <c r="T208" s="19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2" t="s">
        <v>156</v>
      </c>
      <c r="AT208" s="192" t="s">
        <v>152</v>
      </c>
      <c r="AU208" s="192" t="s">
        <v>82</v>
      </c>
      <c r="AY208" s="18" t="s">
        <v>150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8" t="s">
        <v>80</v>
      </c>
      <c r="BK208" s="193">
        <f>ROUND(I208*H208,2)</f>
        <v>0</v>
      </c>
      <c r="BL208" s="18" t="s">
        <v>156</v>
      </c>
      <c r="BM208" s="192" t="s">
        <v>251</v>
      </c>
    </row>
    <row r="209" s="13" customFormat="1">
      <c r="A209" s="13"/>
      <c r="B209" s="194"/>
      <c r="C209" s="13"/>
      <c r="D209" s="195" t="s">
        <v>158</v>
      </c>
      <c r="E209" s="196" t="s">
        <v>1</v>
      </c>
      <c r="F209" s="197" t="s">
        <v>252</v>
      </c>
      <c r="G209" s="13"/>
      <c r="H209" s="198">
        <v>32.942999999999998</v>
      </c>
      <c r="I209" s="199"/>
      <c r="J209" s="13"/>
      <c r="K209" s="13"/>
      <c r="L209" s="194"/>
      <c r="M209" s="200"/>
      <c r="N209" s="201"/>
      <c r="O209" s="201"/>
      <c r="P209" s="201"/>
      <c r="Q209" s="201"/>
      <c r="R209" s="201"/>
      <c r="S209" s="201"/>
      <c r="T209" s="20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6" t="s">
        <v>158</v>
      </c>
      <c r="AU209" s="196" t="s">
        <v>82</v>
      </c>
      <c r="AV209" s="13" t="s">
        <v>82</v>
      </c>
      <c r="AW209" s="13" t="s">
        <v>30</v>
      </c>
      <c r="AX209" s="13" t="s">
        <v>80</v>
      </c>
      <c r="AY209" s="196" t="s">
        <v>150</v>
      </c>
    </row>
    <row r="210" s="2" customFormat="1" ht="33" customHeight="1">
      <c r="A210" s="37"/>
      <c r="B210" s="179"/>
      <c r="C210" s="180" t="s">
        <v>77</v>
      </c>
      <c r="D210" s="180" t="s">
        <v>152</v>
      </c>
      <c r="E210" s="181" t="s">
        <v>253</v>
      </c>
      <c r="F210" s="182" t="s">
        <v>254</v>
      </c>
      <c r="G210" s="183" t="s">
        <v>162</v>
      </c>
      <c r="H210" s="184">
        <v>4.218</v>
      </c>
      <c r="I210" s="185"/>
      <c r="J210" s="186">
        <f>ROUND(I210*H210,2)</f>
        <v>0</v>
      </c>
      <c r="K210" s="187"/>
      <c r="L210" s="38"/>
      <c r="M210" s="188" t="s">
        <v>1</v>
      </c>
      <c r="N210" s="189" t="s">
        <v>38</v>
      </c>
      <c r="O210" s="76"/>
      <c r="P210" s="190">
        <f>O210*H210</f>
        <v>0</v>
      </c>
      <c r="Q210" s="190">
        <v>2.45329</v>
      </c>
      <c r="R210" s="190">
        <f>Q210*H210</f>
        <v>10.347977220000001</v>
      </c>
      <c r="S210" s="190">
        <v>0</v>
      </c>
      <c r="T210" s="19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2" t="s">
        <v>156</v>
      </c>
      <c r="AT210" s="192" t="s">
        <v>152</v>
      </c>
      <c r="AU210" s="192" t="s">
        <v>82</v>
      </c>
      <c r="AY210" s="18" t="s">
        <v>150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8" t="s">
        <v>80</v>
      </c>
      <c r="BK210" s="193">
        <f>ROUND(I210*H210,2)</f>
        <v>0</v>
      </c>
      <c r="BL210" s="18" t="s">
        <v>156</v>
      </c>
      <c r="BM210" s="192" t="s">
        <v>255</v>
      </c>
    </row>
    <row r="211" s="13" customFormat="1">
      <c r="A211" s="13"/>
      <c r="B211" s="194"/>
      <c r="C211" s="13"/>
      <c r="D211" s="195" t="s">
        <v>158</v>
      </c>
      <c r="E211" s="196" t="s">
        <v>1</v>
      </c>
      <c r="F211" s="197" t="s">
        <v>256</v>
      </c>
      <c r="G211" s="13"/>
      <c r="H211" s="198">
        <v>4.218</v>
      </c>
      <c r="I211" s="199"/>
      <c r="J211" s="13"/>
      <c r="K211" s="13"/>
      <c r="L211" s="194"/>
      <c r="M211" s="200"/>
      <c r="N211" s="201"/>
      <c r="O211" s="201"/>
      <c r="P211" s="201"/>
      <c r="Q211" s="201"/>
      <c r="R211" s="201"/>
      <c r="S211" s="201"/>
      <c r="T211" s="20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158</v>
      </c>
      <c r="AU211" s="196" t="s">
        <v>82</v>
      </c>
      <c r="AV211" s="13" t="s">
        <v>82</v>
      </c>
      <c r="AW211" s="13" t="s">
        <v>30</v>
      </c>
      <c r="AX211" s="13" t="s">
        <v>80</v>
      </c>
      <c r="AY211" s="196" t="s">
        <v>150</v>
      </c>
    </row>
    <row r="212" s="2" customFormat="1" ht="16.5" customHeight="1">
      <c r="A212" s="37"/>
      <c r="B212" s="179"/>
      <c r="C212" s="180" t="s">
        <v>257</v>
      </c>
      <c r="D212" s="180" t="s">
        <v>152</v>
      </c>
      <c r="E212" s="181" t="s">
        <v>258</v>
      </c>
      <c r="F212" s="182" t="s">
        <v>259</v>
      </c>
      <c r="G212" s="183" t="s">
        <v>155</v>
      </c>
      <c r="H212" s="184">
        <v>48.460999999999999</v>
      </c>
      <c r="I212" s="185"/>
      <c r="J212" s="186">
        <f>ROUND(I212*H212,2)</f>
        <v>0</v>
      </c>
      <c r="K212" s="187"/>
      <c r="L212" s="38"/>
      <c r="M212" s="188" t="s">
        <v>1</v>
      </c>
      <c r="N212" s="189" t="s">
        <v>38</v>
      </c>
      <c r="O212" s="76"/>
      <c r="P212" s="190">
        <f>O212*H212</f>
        <v>0</v>
      </c>
      <c r="Q212" s="190">
        <v>0.0026900000000000001</v>
      </c>
      <c r="R212" s="190">
        <f>Q212*H212</f>
        <v>0.13036009000000001</v>
      </c>
      <c r="S212" s="190">
        <v>0</v>
      </c>
      <c r="T212" s="19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2" t="s">
        <v>156</v>
      </c>
      <c r="AT212" s="192" t="s">
        <v>152</v>
      </c>
      <c r="AU212" s="192" t="s">
        <v>82</v>
      </c>
      <c r="AY212" s="18" t="s">
        <v>150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8" t="s">
        <v>80</v>
      </c>
      <c r="BK212" s="193">
        <f>ROUND(I212*H212,2)</f>
        <v>0</v>
      </c>
      <c r="BL212" s="18" t="s">
        <v>156</v>
      </c>
      <c r="BM212" s="192" t="s">
        <v>260</v>
      </c>
    </row>
    <row r="213" s="13" customFormat="1">
      <c r="A213" s="13"/>
      <c r="B213" s="194"/>
      <c r="C213" s="13"/>
      <c r="D213" s="195" t="s">
        <v>158</v>
      </c>
      <c r="E213" s="196" t="s">
        <v>1</v>
      </c>
      <c r="F213" s="197" t="s">
        <v>261</v>
      </c>
      <c r="G213" s="13"/>
      <c r="H213" s="198">
        <v>48.460999999999999</v>
      </c>
      <c r="I213" s="199"/>
      <c r="J213" s="13"/>
      <c r="K213" s="13"/>
      <c r="L213" s="194"/>
      <c r="M213" s="200"/>
      <c r="N213" s="201"/>
      <c r="O213" s="201"/>
      <c r="P213" s="201"/>
      <c r="Q213" s="201"/>
      <c r="R213" s="201"/>
      <c r="S213" s="201"/>
      <c r="T213" s="20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6" t="s">
        <v>158</v>
      </c>
      <c r="AU213" s="196" t="s">
        <v>82</v>
      </c>
      <c r="AV213" s="13" t="s">
        <v>82</v>
      </c>
      <c r="AW213" s="13" t="s">
        <v>30</v>
      </c>
      <c r="AX213" s="13" t="s">
        <v>80</v>
      </c>
      <c r="AY213" s="196" t="s">
        <v>150</v>
      </c>
    </row>
    <row r="214" s="2" customFormat="1" ht="16.5" customHeight="1">
      <c r="A214" s="37"/>
      <c r="B214" s="179"/>
      <c r="C214" s="180" t="s">
        <v>262</v>
      </c>
      <c r="D214" s="180" t="s">
        <v>152</v>
      </c>
      <c r="E214" s="181" t="s">
        <v>263</v>
      </c>
      <c r="F214" s="182" t="s">
        <v>264</v>
      </c>
      <c r="G214" s="183" t="s">
        <v>155</v>
      </c>
      <c r="H214" s="184">
        <v>48.460999999999999</v>
      </c>
      <c r="I214" s="185"/>
      <c r="J214" s="186">
        <f>ROUND(I214*H214,2)</f>
        <v>0</v>
      </c>
      <c r="K214" s="187"/>
      <c r="L214" s="38"/>
      <c r="M214" s="188" t="s">
        <v>1</v>
      </c>
      <c r="N214" s="189" t="s">
        <v>38</v>
      </c>
      <c r="O214" s="76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2" t="s">
        <v>156</v>
      </c>
      <c r="AT214" s="192" t="s">
        <v>152</v>
      </c>
      <c r="AU214" s="192" t="s">
        <v>82</v>
      </c>
      <c r="AY214" s="18" t="s">
        <v>150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8" t="s">
        <v>80</v>
      </c>
      <c r="BK214" s="193">
        <f>ROUND(I214*H214,2)</f>
        <v>0</v>
      </c>
      <c r="BL214" s="18" t="s">
        <v>156</v>
      </c>
      <c r="BM214" s="192" t="s">
        <v>265</v>
      </c>
    </row>
    <row r="215" s="2" customFormat="1" ht="55.5" customHeight="1">
      <c r="A215" s="37"/>
      <c r="B215" s="179"/>
      <c r="C215" s="180" t="s">
        <v>7</v>
      </c>
      <c r="D215" s="180" t="s">
        <v>152</v>
      </c>
      <c r="E215" s="181" t="s">
        <v>266</v>
      </c>
      <c r="F215" s="182" t="s">
        <v>267</v>
      </c>
      <c r="G215" s="183" t="s">
        <v>268</v>
      </c>
      <c r="H215" s="184">
        <v>4</v>
      </c>
      <c r="I215" s="185"/>
      <c r="J215" s="186">
        <f>ROUND(I215*H215,2)</f>
        <v>0</v>
      </c>
      <c r="K215" s="187"/>
      <c r="L215" s="38"/>
      <c r="M215" s="188" t="s">
        <v>1</v>
      </c>
      <c r="N215" s="189" t="s">
        <v>38</v>
      </c>
      <c r="O215" s="76"/>
      <c r="P215" s="190">
        <f>O215*H215</f>
        <v>0</v>
      </c>
      <c r="Q215" s="190">
        <v>0.0030799999999999998</v>
      </c>
      <c r="R215" s="190">
        <f>Q215*H215</f>
        <v>0.012319999999999999</v>
      </c>
      <c r="S215" s="190">
        <v>0</v>
      </c>
      <c r="T215" s="19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2" t="s">
        <v>156</v>
      </c>
      <c r="AT215" s="192" t="s">
        <v>152</v>
      </c>
      <c r="AU215" s="192" t="s">
        <v>82</v>
      </c>
      <c r="AY215" s="18" t="s">
        <v>150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8" t="s">
        <v>80</v>
      </c>
      <c r="BK215" s="193">
        <f>ROUND(I215*H215,2)</f>
        <v>0</v>
      </c>
      <c r="BL215" s="18" t="s">
        <v>156</v>
      </c>
      <c r="BM215" s="192" t="s">
        <v>269</v>
      </c>
    </row>
    <row r="216" s="2" customFormat="1" ht="24.15" customHeight="1">
      <c r="A216" s="37"/>
      <c r="B216" s="179"/>
      <c r="C216" s="180" t="s">
        <v>270</v>
      </c>
      <c r="D216" s="180" t="s">
        <v>152</v>
      </c>
      <c r="E216" s="181" t="s">
        <v>271</v>
      </c>
      <c r="F216" s="182" t="s">
        <v>272</v>
      </c>
      <c r="G216" s="183" t="s">
        <v>188</v>
      </c>
      <c r="H216" s="184">
        <v>0.46400000000000002</v>
      </c>
      <c r="I216" s="185"/>
      <c r="J216" s="186">
        <f>ROUND(I216*H216,2)</f>
        <v>0</v>
      </c>
      <c r="K216" s="187"/>
      <c r="L216" s="38"/>
      <c r="M216" s="188" t="s">
        <v>1</v>
      </c>
      <c r="N216" s="189" t="s">
        <v>38</v>
      </c>
      <c r="O216" s="76"/>
      <c r="P216" s="190">
        <f>O216*H216</f>
        <v>0</v>
      </c>
      <c r="Q216" s="190">
        <v>1.0606199999999999</v>
      </c>
      <c r="R216" s="190">
        <f>Q216*H216</f>
        <v>0.49212767999999996</v>
      </c>
      <c r="S216" s="190">
        <v>0</v>
      </c>
      <c r="T216" s="19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2" t="s">
        <v>156</v>
      </c>
      <c r="AT216" s="192" t="s">
        <v>152</v>
      </c>
      <c r="AU216" s="192" t="s">
        <v>82</v>
      </c>
      <c r="AY216" s="18" t="s">
        <v>150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8" t="s">
        <v>80</v>
      </c>
      <c r="BK216" s="193">
        <f>ROUND(I216*H216,2)</f>
        <v>0</v>
      </c>
      <c r="BL216" s="18" t="s">
        <v>156</v>
      </c>
      <c r="BM216" s="192" t="s">
        <v>273</v>
      </c>
    </row>
    <row r="217" s="13" customFormat="1">
      <c r="A217" s="13"/>
      <c r="B217" s="194"/>
      <c r="C217" s="13"/>
      <c r="D217" s="195" t="s">
        <v>158</v>
      </c>
      <c r="E217" s="196" t="s">
        <v>1</v>
      </c>
      <c r="F217" s="197" t="s">
        <v>274</v>
      </c>
      <c r="G217" s="13"/>
      <c r="H217" s="198">
        <v>0.46400000000000002</v>
      </c>
      <c r="I217" s="199"/>
      <c r="J217" s="13"/>
      <c r="K217" s="13"/>
      <c r="L217" s="194"/>
      <c r="M217" s="200"/>
      <c r="N217" s="201"/>
      <c r="O217" s="201"/>
      <c r="P217" s="201"/>
      <c r="Q217" s="201"/>
      <c r="R217" s="201"/>
      <c r="S217" s="201"/>
      <c r="T217" s="20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158</v>
      </c>
      <c r="AU217" s="196" t="s">
        <v>82</v>
      </c>
      <c r="AV217" s="13" t="s">
        <v>82</v>
      </c>
      <c r="AW217" s="13" t="s">
        <v>30</v>
      </c>
      <c r="AX217" s="13" t="s">
        <v>80</v>
      </c>
      <c r="AY217" s="196" t="s">
        <v>150</v>
      </c>
    </row>
    <row r="218" s="12" customFormat="1" ht="20.88" customHeight="1">
      <c r="A218" s="12"/>
      <c r="B218" s="166"/>
      <c r="C218" s="12"/>
      <c r="D218" s="167" t="s">
        <v>72</v>
      </c>
      <c r="E218" s="177" t="s">
        <v>275</v>
      </c>
      <c r="F218" s="177" t="s">
        <v>276</v>
      </c>
      <c r="G218" s="12"/>
      <c r="H218" s="12"/>
      <c r="I218" s="169"/>
      <c r="J218" s="178">
        <f>BK218</f>
        <v>0</v>
      </c>
      <c r="K218" s="12"/>
      <c r="L218" s="166"/>
      <c r="M218" s="171"/>
      <c r="N218" s="172"/>
      <c r="O218" s="172"/>
      <c r="P218" s="173">
        <f>SUM(P219:P220)</f>
        <v>0</v>
      </c>
      <c r="Q218" s="172"/>
      <c r="R218" s="173">
        <f>SUM(R219:R220)</f>
        <v>0</v>
      </c>
      <c r="S218" s="172"/>
      <c r="T218" s="174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67" t="s">
        <v>80</v>
      </c>
      <c r="AT218" s="175" t="s">
        <v>72</v>
      </c>
      <c r="AU218" s="175" t="s">
        <v>82</v>
      </c>
      <c r="AY218" s="167" t="s">
        <v>150</v>
      </c>
      <c r="BK218" s="176">
        <f>SUM(BK219:BK220)</f>
        <v>0</v>
      </c>
    </row>
    <row r="219" s="2" customFormat="1" ht="16.5" customHeight="1">
      <c r="A219" s="37"/>
      <c r="B219" s="179"/>
      <c r="C219" s="180" t="s">
        <v>275</v>
      </c>
      <c r="D219" s="180" t="s">
        <v>152</v>
      </c>
      <c r="E219" s="181" t="s">
        <v>277</v>
      </c>
      <c r="F219" s="182" t="s">
        <v>278</v>
      </c>
      <c r="G219" s="183" t="s">
        <v>279</v>
      </c>
      <c r="H219" s="184">
        <v>54</v>
      </c>
      <c r="I219" s="185"/>
      <c r="J219" s="186">
        <f>ROUND(I219*H219,2)</f>
        <v>0</v>
      </c>
      <c r="K219" s="187"/>
      <c r="L219" s="38"/>
      <c r="M219" s="188" t="s">
        <v>1</v>
      </c>
      <c r="N219" s="189" t="s">
        <v>38</v>
      </c>
      <c r="O219" s="76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2" t="s">
        <v>156</v>
      </c>
      <c r="AT219" s="192" t="s">
        <v>152</v>
      </c>
      <c r="AU219" s="192" t="s">
        <v>165</v>
      </c>
      <c r="AY219" s="18" t="s">
        <v>150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8" t="s">
        <v>80</v>
      </c>
      <c r="BK219" s="193">
        <f>ROUND(I219*H219,2)</f>
        <v>0</v>
      </c>
      <c r="BL219" s="18" t="s">
        <v>156</v>
      </c>
      <c r="BM219" s="192" t="s">
        <v>280</v>
      </c>
    </row>
    <row r="220" s="13" customFormat="1">
      <c r="A220" s="13"/>
      <c r="B220" s="194"/>
      <c r="C220" s="13"/>
      <c r="D220" s="195" t="s">
        <v>158</v>
      </c>
      <c r="E220" s="196" t="s">
        <v>1</v>
      </c>
      <c r="F220" s="197" t="s">
        <v>281</v>
      </c>
      <c r="G220" s="13"/>
      <c r="H220" s="198">
        <v>54</v>
      </c>
      <c r="I220" s="199"/>
      <c r="J220" s="13"/>
      <c r="K220" s="13"/>
      <c r="L220" s="194"/>
      <c r="M220" s="200"/>
      <c r="N220" s="201"/>
      <c r="O220" s="201"/>
      <c r="P220" s="201"/>
      <c r="Q220" s="201"/>
      <c r="R220" s="201"/>
      <c r="S220" s="201"/>
      <c r="T220" s="20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158</v>
      </c>
      <c r="AU220" s="196" t="s">
        <v>165</v>
      </c>
      <c r="AV220" s="13" t="s">
        <v>82</v>
      </c>
      <c r="AW220" s="13" t="s">
        <v>30</v>
      </c>
      <c r="AX220" s="13" t="s">
        <v>80</v>
      </c>
      <c r="AY220" s="196" t="s">
        <v>150</v>
      </c>
    </row>
    <row r="221" s="12" customFormat="1" ht="22.8" customHeight="1">
      <c r="A221" s="12"/>
      <c r="B221" s="166"/>
      <c r="C221" s="12"/>
      <c r="D221" s="167" t="s">
        <v>72</v>
      </c>
      <c r="E221" s="177" t="s">
        <v>165</v>
      </c>
      <c r="F221" s="177" t="s">
        <v>282</v>
      </c>
      <c r="G221" s="12"/>
      <c r="H221" s="12"/>
      <c r="I221" s="169"/>
      <c r="J221" s="178">
        <f>BK221</f>
        <v>0</v>
      </c>
      <c r="K221" s="12"/>
      <c r="L221" s="166"/>
      <c r="M221" s="171"/>
      <c r="N221" s="172"/>
      <c r="O221" s="172"/>
      <c r="P221" s="173">
        <f>SUM(P222:P230)</f>
        <v>0</v>
      </c>
      <c r="Q221" s="172"/>
      <c r="R221" s="173">
        <f>SUM(R222:R230)</f>
        <v>0.25900200000000001</v>
      </c>
      <c r="S221" s="172"/>
      <c r="T221" s="174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7" t="s">
        <v>80</v>
      </c>
      <c r="AT221" s="175" t="s">
        <v>72</v>
      </c>
      <c r="AU221" s="175" t="s">
        <v>80</v>
      </c>
      <c r="AY221" s="167" t="s">
        <v>150</v>
      </c>
      <c r="BK221" s="176">
        <f>SUM(BK222:BK230)</f>
        <v>0</v>
      </c>
    </row>
    <row r="222" s="2" customFormat="1" ht="37.8" customHeight="1">
      <c r="A222" s="37"/>
      <c r="B222" s="179"/>
      <c r="C222" s="180" t="s">
        <v>283</v>
      </c>
      <c r="D222" s="180" t="s">
        <v>152</v>
      </c>
      <c r="E222" s="181" t="s">
        <v>284</v>
      </c>
      <c r="F222" s="182" t="s">
        <v>285</v>
      </c>
      <c r="G222" s="183" t="s">
        <v>268</v>
      </c>
      <c r="H222" s="184">
        <v>1</v>
      </c>
      <c r="I222" s="185"/>
      <c r="J222" s="186">
        <f>ROUND(I222*H222,2)</f>
        <v>0</v>
      </c>
      <c r="K222" s="187"/>
      <c r="L222" s="38"/>
      <c r="M222" s="188" t="s">
        <v>1</v>
      </c>
      <c r="N222" s="189" t="s">
        <v>38</v>
      </c>
      <c r="O222" s="76"/>
      <c r="P222" s="190">
        <f>O222*H222</f>
        <v>0</v>
      </c>
      <c r="Q222" s="190">
        <v>0.047759999999999997</v>
      </c>
      <c r="R222" s="190">
        <f>Q222*H222</f>
        <v>0.047759999999999997</v>
      </c>
      <c r="S222" s="190">
        <v>0</v>
      </c>
      <c r="T222" s="19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2" t="s">
        <v>156</v>
      </c>
      <c r="AT222" s="192" t="s">
        <v>152</v>
      </c>
      <c r="AU222" s="192" t="s">
        <v>82</v>
      </c>
      <c r="AY222" s="18" t="s">
        <v>150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8" t="s">
        <v>80</v>
      </c>
      <c r="BK222" s="193">
        <f>ROUND(I222*H222,2)</f>
        <v>0</v>
      </c>
      <c r="BL222" s="18" t="s">
        <v>156</v>
      </c>
      <c r="BM222" s="192" t="s">
        <v>286</v>
      </c>
    </row>
    <row r="223" s="15" customFormat="1">
      <c r="A223" s="15"/>
      <c r="B223" s="211"/>
      <c r="C223" s="15"/>
      <c r="D223" s="195" t="s">
        <v>158</v>
      </c>
      <c r="E223" s="212" t="s">
        <v>1</v>
      </c>
      <c r="F223" s="213" t="s">
        <v>287</v>
      </c>
      <c r="G223" s="15"/>
      <c r="H223" s="212" t="s">
        <v>1</v>
      </c>
      <c r="I223" s="214"/>
      <c r="J223" s="15"/>
      <c r="K223" s="15"/>
      <c r="L223" s="211"/>
      <c r="M223" s="215"/>
      <c r="N223" s="216"/>
      <c r="O223" s="216"/>
      <c r="P223" s="216"/>
      <c r="Q223" s="216"/>
      <c r="R223" s="216"/>
      <c r="S223" s="216"/>
      <c r="T223" s="21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12" t="s">
        <v>158</v>
      </c>
      <c r="AU223" s="212" t="s">
        <v>82</v>
      </c>
      <c r="AV223" s="15" t="s">
        <v>80</v>
      </c>
      <c r="AW223" s="15" t="s">
        <v>30</v>
      </c>
      <c r="AX223" s="15" t="s">
        <v>73</v>
      </c>
      <c r="AY223" s="212" t="s">
        <v>150</v>
      </c>
    </row>
    <row r="224" s="13" customFormat="1">
      <c r="A224" s="13"/>
      <c r="B224" s="194"/>
      <c r="C224" s="13"/>
      <c r="D224" s="195" t="s">
        <v>158</v>
      </c>
      <c r="E224" s="196" t="s">
        <v>1</v>
      </c>
      <c r="F224" s="197" t="s">
        <v>80</v>
      </c>
      <c r="G224" s="13"/>
      <c r="H224" s="198">
        <v>1</v>
      </c>
      <c r="I224" s="199"/>
      <c r="J224" s="13"/>
      <c r="K224" s="13"/>
      <c r="L224" s="194"/>
      <c r="M224" s="200"/>
      <c r="N224" s="201"/>
      <c r="O224" s="201"/>
      <c r="P224" s="201"/>
      <c r="Q224" s="201"/>
      <c r="R224" s="201"/>
      <c r="S224" s="201"/>
      <c r="T224" s="20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6" t="s">
        <v>158</v>
      </c>
      <c r="AU224" s="196" t="s">
        <v>82</v>
      </c>
      <c r="AV224" s="13" t="s">
        <v>82</v>
      </c>
      <c r="AW224" s="13" t="s">
        <v>30</v>
      </c>
      <c r="AX224" s="13" t="s">
        <v>80</v>
      </c>
      <c r="AY224" s="196" t="s">
        <v>150</v>
      </c>
    </row>
    <row r="225" s="2" customFormat="1" ht="33" customHeight="1">
      <c r="A225" s="37"/>
      <c r="B225" s="179"/>
      <c r="C225" s="180" t="s">
        <v>288</v>
      </c>
      <c r="D225" s="180" t="s">
        <v>152</v>
      </c>
      <c r="E225" s="181" t="s">
        <v>289</v>
      </c>
      <c r="F225" s="182" t="s">
        <v>290</v>
      </c>
      <c r="G225" s="183" t="s">
        <v>155</v>
      </c>
      <c r="H225" s="184">
        <v>1.3600000000000001</v>
      </c>
      <c r="I225" s="185"/>
      <c r="J225" s="186">
        <f>ROUND(I225*H225,2)</f>
        <v>0</v>
      </c>
      <c r="K225" s="187"/>
      <c r="L225" s="38"/>
      <c r="M225" s="188" t="s">
        <v>1</v>
      </c>
      <c r="N225" s="189" t="s">
        <v>38</v>
      </c>
      <c r="O225" s="76"/>
      <c r="P225" s="190">
        <f>O225*H225</f>
        <v>0</v>
      </c>
      <c r="Q225" s="190">
        <v>0.155</v>
      </c>
      <c r="R225" s="190">
        <f>Q225*H225</f>
        <v>0.21080000000000002</v>
      </c>
      <c r="S225" s="190">
        <v>0</v>
      </c>
      <c r="T225" s="19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2" t="s">
        <v>156</v>
      </c>
      <c r="AT225" s="192" t="s">
        <v>152</v>
      </c>
      <c r="AU225" s="192" t="s">
        <v>82</v>
      </c>
      <c r="AY225" s="18" t="s">
        <v>150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8" t="s">
        <v>80</v>
      </c>
      <c r="BK225" s="193">
        <f>ROUND(I225*H225,2)</f>
        <v>0</v>
      </c>
      <c r="BL225" s="18" t="s">
        <v>156</v>
      </c>
      <c r="BM225" s="192" t="s">
        <v>291</v>
      </c>
    </row>
    <row r="226" s="13" customFormat="1">
      <c r="A226" s="13"/>
      <c r="B226" s="194"/>
      <c r="C226" s="13"/>
      <c r="D226" s="195" t="s">
        <v>158</v>
      </c>
      <c r="E226" s="196" t="s">
        <v>1</v>
      </c>
      <c r="F226" s="197" t="s">
        <v>292</v>
      </c>
      <c r="G226" s="13"/>
      <c r="H226" s="198">
        <v>1.3600000000000001</v>
      </c>
      <c r="I226" s="199"/>
      <c r="J226" s="13"/>
      <c r="K226" s="13"/>
      <c r="L226" s="194"/>
      <c r="M226" s="200"/>
      <c r="N226" s="201"/>
      <c r="O226" s="201"/>
      <c r="P226" s="201"/>
      <c r="Q226" s="201"/>
      <c r="R226" s="201"/>
      <c r="S226" s="201"/>
      <c r="T226" s="20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158</v>
      </c>
      <c r="AU226" s="196" t="s">
        <v>82</v>
      </c>
      <c r="AV226" s="13" t="s">
        <v>82</v>
      </c>
      <c r="AW226" s="13" t="s">
        <v>30</v>
      </c>
      <c r="AX226" s="13" t="s">
        <v>73</v>
      </c>
      <c r="AY226" s="196" t="s">
        <v>150</v>
      </c>
    </row>
    <row r="227" s="14" customFormat="1">
      <c r="A227" s="14"/>
      <c r="B227" s="203"/>
      <c r="C227" s="14"/>
      <c r="D227" s="195" t="s">
        <v>158</v>
      </c>
      <c r="E227" s="204" t="s">
        <v>1</v>
      </c>
      <c r="F227" s="205" t="s">
        <v>172</v>
      </c>
      <c r="G227" s="14"/>
      <c r="H227" s="206">
        <v>1.3600000000000001</v>
      </c>
      <c r="I227" s="207"/>
      <c r="J227" s="14"/>
      <c r="K227" s="14"/>
      <c r="L227" s="203"/>
      <c r="M227" s="208"/>
      <c r="N227" s="209"/>
      <c r="O227" s="209"/>
      <c r="P227" s="209"/>
      <c r="Q227" s="209"/>
      <c r="R227" s="209"/>
      <c r="S227" s="209"/>
      <c r="T227" s="21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4" t="s">
        <v>158</v>
      </c>
      <c r="AU227" s="204" t="s">
        <v>82</v>
      </c>
      <c r="AV227" s="14" t="s">
        <v>156</v>
      </c>
      <c r="AW227" s="14" t="s">
        <v>30</v>
      </c>
      <c r="AX227" s="14" t="s">
        <v>80</v>
      </c>
      <c r="AY227" s="204" t="s">
        <v>150</v>
      </c>
    </row>
    <row r="228" s="2" customFormat="1" ht="24.15" customHeight="1">
      <c r="A228" s="37"/>
      <c r="B228" s="179"/>
      <c r="C228" s="180" t="s">
        <v>293</v>
      </c>
      <c r="D228" s="180" t="s">
        <v>152</v>
      </c>
      <c r="E228" s="181" t="s">
        <v>294</v>
      </c>
      <c r="F228" s="182" t="s">
        <v>295</v>
      </c>
      <c r="G228" s="183" t="s">
        <v>279</v>
      </c>
      <c r="H228" s="184">
        <v>3.3999999999999999</v>
      </c>
      <c r="I228" s="185"/>
      <c r="J228" s="186">
        <f>ROUND(I228*H228,2)</f>
        <v>0</v>
      </c>
      <c r="K228" s="187"/>
      <c r="L228" s="38"/>
      <c r="M228" s="188" t="s">
        <v>1</v>
      </c>
      <c r="N228" s="189" t="s">
        <v>38</v>
      </c>
      <c r="O228" s="76"/>
      <c r="P228" s="190">
        <f>O228*H228</f>
        <v>0</v>
      </c>
      <c r="Q228" s="190">
        <v>0.00012999999999999999</v>
      </c>
      <c r="R228" s="190">
        <f>Q228*H228</f>
        <v>0.00044199999999999996</v>
      </c>
      <c r="S228" s="190">
        <v>0</v>
      </c>
      <c r="T228" s="19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2" t="s">
        <v>156</v>
      </c>
      <c r="AT228" s="192" t="s">
        <v>152</v>
      </c>
      <c r="AU228" s="192" t="s">
        <v>82</v>
      </c>
      <c r="AY228" s="18" t="s">
        <v>150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8" t="s">
        <v>80</v>
      </c>
      <c r="BK228" s="193">
        <f>ROUND(I228*H228,2)</f>
        <v>0</v>
      </c>
      <c r="BL228" s="18" t="s">
        <v>156</v>
      </c>
      <c r="BM228" s="192" t="s">
        <v>296</v>
      </c>
    </row>
    <row r="229" s="13" customFormat="1">
      <c r="A229" s="13"/>
      <c r="B229" s="194"/>
      <c r="C229" s="13"/>
      <c r="D229" s="195" t="s">
        <v>158</v>
      </c>
      <c r="E229" s="196" t="s">
        <v>1</v>
      </c>
      <c r="F229" s="197" t="s">
        <v>297</v>
      </c>
      <c r="G229" s="13"/>
      <c r="H229" s="198">
        <v>3.3999999999999999</v>
      </c>
      <c r="I229" s="199"/>
      <c r="J229" s="13"/>
      <c r="K229" s="13"/>
      <c r="L229" s="194"/>
      <c r="M229" s="200"/>
      <c r="N229" s="201"/>
      <c r="O229" s="201"/>
      <c r="P229" s="201"/>
      <c r="Q229" s="201"/>
      <c r="R229" s="201"/>
      <c r="S229" s="201"/>
      <c r="T229" s="20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158</v>
      </c>
      <c r="AU229" s="196" t="s">
        <v>82</v>
      </c>
      <c r="AV229" s="13" t="s">
        <v>82</v>
      </c>
      <c r="AW229" s="13" t="s">
        <v>30</v>
      </c>
      <c r="AX229" s="13" t="s">
        <v>73</v>
      </c>
      <c r="AY229" s="196" t="s">
        <v>150</v>
      </c>
    </row>
    <row r="230" s="14" customFormat="1">
      <c r="A230" s="14"/>
      <c r="B230" s="203"/>
      <c r="C230" s="14"/>
      <c r="D230" s="195" t="s">
        <v>158</v>
      </c>
      <c r="E230" s="204" t="s">
        <v>1</v>
      </c>
      <c r="F230" s="205" t="s">
        <v>172</v>
      </c>
      <c r="G230" s="14"/>
      <c r="H230" s="206">
        <v>3.3999999999999999</v>
      </c>
      <c r="I230" s="207"/>
      <c r="J230" s="14"/>
      <c r="K230" s="14"/>
      <c r="L230" s="203"/>
      <c r="M230" s="208"/>
      <c r="N230" s="209"/>
      <c r="O230" s="209"/>
      <c r="P230" s="209"/>
      <c r="Q230" s="209"/>
      <c r="R230" s="209"/>
      <c r="S230" s="209"/>
      <c r="T230" s="21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4" t="s">
        <v>158</v>
      </c>
      <c r="AU230" s="204" t="s">
        <v>82</v>
      </c>
      <c r="AV230" s="14" t="s">
        <v>156</v>
      </c>
      <c r="AW230" s="14" t="s">
        <v>30</v>
      </c>
      <c r="AX230" s="14" t="s">
        <v>80</v>
      </c>
      <c r="AY230" s="204" t="s">
        <v>150</v>
      </c>
    </row>
    <row r="231" s="12" customFormat="1" ht="22.8" customHeight="1">
      <c r="A231" s="12"/>
      <c r="B231" s="166"/>
      <c r="C231" s="12"/>
      <c r="D231" s="167" t="s">
        <v>72</v>
      </c>
      <c r="E231" s="177" t="s">
        <v>180</v>
      </c>
      <c r="F231" s="177" t="s">
        <v>298</v>
      </c>
      <c r="G231" s="12"/>
      <c r="H231" s="12"/>
      <c r="I231" s="169"/>
      <c r="J231" s="178">
        <f>BK231</f>
        <v>0</v>
      </c>
      <c r="K231" s="12"/>
      <c r="L231" s="166"/>
      <c r="M231" s="171"/>
      <c r="N231" s="172"/>
      <c r="O231" s="172"/>
      <c r="P231" s="173">
        <f>SUM(P232:P234)</f>
        <v>0</v>
      </c>
      <c r="Q231" s="172"/>
      <c r="R231" s="173">
        <f>SUM(R232:R234)</f>
        <v>65.464200000000005</v>
      </c>
      <c r="S231" s="172"/>
      <c r="T231" s="174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7" t="s">
        <v>80</v>
      </c>
      <c r="AT231" s="175" t="s">
        <v>72</v>
      </c>
      <c r="AU231" s="175" t="s">
        <v>80</v>
      </c>
      <c r="AY231" s="167" t="s">
        <v>150</v>
      </c>
      <c r="BK231" s="176">
        <f>SUM(BK232:BK234)</f>
        <v>0</v>
      </c>
    </row>
    <row r="232" s="2" customFormat="1" ht="37.8" customHeight="1">
      <c r="A232" s="37"/>
      <c r="B232" s="179"/>
      <c r="C232" s="180" t="s">
        <v>299</v>
      </c>
      <c r="D232" s="180" t="s">
        <v>152</v>
      </c>
      <c r="E232" s="181" t="s">
        <v>300</v>
      </c>
      <c r="F232" s="182" t="s">
        <v>301</v>
      </c>
      <c r="G232" s="183" t="s">
        <v>155</v>
      </c>
      <c r="H232" s="184">
        <v>224.5</v>
      </c>
      <c r="I232" s="185"/>
      <c r="J232" s="186">
        <f>ROUND(I232*H232,2)</f>
        <v>0</v>
      </c>
      <c r="K232" s="187"/>
      <c r="L232" s="38"/>
      <c r="M232" s="188" t="s">
        <v>1</v>
      </c>
      <c r="N232" s="189" t="s">
        <v>38</v>
      </c>
      <c r="O232" s="76"/>
      <c r="P232" s="190">
        <f>O232*H232</f>
        <v>0</v>
      </c>
      <c r="Q232" s="190">
        <v>0.29160000000000003</v>
      </c>
      <c r="R232" s="190">
        <f>Q232*H232</f>
        <v>65.464200000000005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156</v>
      </c>
      <c r="AT232" s="192" t="s">
        <v>152</v>
      </c>
      <c r="AU232" s="192" t="s">
        <v>82</v>
      </c>
      <c r="AY232" s="18" t="s">
        <v>150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8" t="s">
        <v>80</v>
      </c>
      <c r="BK232" s="193">
        <f>ROUND(I232*H232,2)</f>
        <v>0</v>
      </c>
      <c r="BL232" s="18" t="s">
        <v>156</v>
      </c>
      <c r="BM232" s="192" t="s">
        <v>302</v>
      </c>
    </row>
    <row r="233" s="15" customFormat="1">
      <c r="A233" s="15"/>
      <c r="B233" s="211"/>
      <c r="C233" s="15"/>
      <c r="D233" s="195" t="s">
        <v>158</v>
      </c>
      <c r="E233" s="212" t="s">
        <v>1</v>
      </c>
      <c r="F233" s="213" t="s">
        <v>208</v>
      </c>
      <c r="G233" s="15"/>
      <c r="H233" s="212" t="s">
        <v>1</v>
      </c>
      <c r="I233" s="214"/>
      <c r="J233" s="15"/>
      <c r="K233" s="15"/>
      <c r="L233" s="211"/>
      <c r="M233" s="215"/>
      <c r="N233" s="216"/>
      <c r="O233" s="216"/>
      <c r="P233" s="216"/>
      <c r="Q233" s="216"/>
      <c r="R233" s="216"/>
      <c r="S233" s="216"/>
      <c r="T233" s="21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2" t="s">
        <v>158</v>
      </c>
      <c r="AU233" s="212" t="s">
        <v>82</v>
      </c>
      <c r="AV233" s="15" t="s">
        <v>80</v>
      </c>
      <c r="AW233" s="15" t="s">
        <v>30</v>
      </c>
      <c r="AX233" s="15" t="s">
        <v>73</v>
      </c>
      <c r="AY233" s="212" t="s">
        <v>150</v>
      </c>
    </row>
    <row r="234" s="13" customFormat="1">
      <c r="A234" s="13"/>
      <c r="B234" s="194"/>
      <c r="C234" s="13"/>
      <c r="D234" s="195" t="s">
        <v>158</v>
      </c>
      <c r="E234" s="196" t="s">
        <v>1</v>
      </c>
      <c r="F234" s="197" t="s">
        <v>209</v>
      </c>
      <c r="G234" s="13"/>
      <c r="H234" s="198">
        <v>224.5</v>
      </c>
      <c r="I234" s="199"/>
      <c r="J234" s="13"/>
      <c r="K234" s="13"/>
      <c r="L234" s="194"/>
      <c r="M234" s="200"/>
      <c r="N234" s="201"/>
      <c r="O234" s="201"/>
      <c r="P234" s="201"/>
      <c r="Q234" s="201"/>
      <c r="R234" s="201"/>
      <c r="S234" s="201"/>
      <c r="T234" s="20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158</v>
      </c>
      <c r="AU234" s="196" t="s">
        <v>82</v>
      </c>
      <c r="AV234" s="13" t="s">
        <v>82</v>
      </c>
      <c r="AW234" s="13" t="s">
        <v>30</v>
      </c>
      <c r="AX234" s="13" t="s">
        <v>80</v>
      </c>
      <c r="AY234" s="196" t="s">
        <v>150</v>
      </c>
    </row>
    <row r="235" s="12" customFormat="1" ht="22.8" customHeight="1">
      <c r="A235" s="12"/>
      <c r="B235" s="166"/>
      <c r="C235" s="12"/>
      <c r="D235" s="167" t="s">
        <v>72</v>
      </c>
      <c r="E235" s="177" t="s">
        <v>185</v>
      </c>
      <c r="F235" s="177" t="s">
        <v>303</v>
      </c>
      <c r="G235" s="12"/>
      <c r="H235" s="12"/>
      <c r="I235" s="169"/>
      <c r="J235" s="178">
        <f>BK235</f>
        <v>0</v>
      </c>
      <c r="K235" s="12"/>
      <c r="L235" s="166"/>
      <c r="M235" s="171"/>
      <c r="N235" s="172"/>
      <c r="O235" s="172"/>
      <c r="P235" s="173">
        <f>SUM(P236:P256)</f>
        <v>0</v>
      </c>
      <c r="Q235" s="172"/>
      <c r="R235" s="173">
        <f>SUM(R236:R256)</f>
        <v>68.5899924</v>
      </c>
      <c r="S235" s="172"/>
      <c r="T235" s="174">
        <f>SUM(T236:T256)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7" t="s">
        <v>80</v>
      </c>
      <c r="AT235" s="175" t="s">
        <v>72</v>
      </c>
      <c r="AU235" s="175" t="s">
        <v>80</v>
      </c>
      <c r="AY235" s="167" t="s">
        <v>150</v>
      </c>
      <c r="BK235" s="176">
        <f>SUM(BK236:BK256)</f>
        <v>0</v>
      </c>
    </row>
    <row r="236" s="2" customFormat="1" ht="24.15" customHeight="1">
      <c r="A236" s="37"/>
      <c r="B236" s="179"/>
      <c r="C236" s="180" t="s">
        <v>304</v>
      </c>
      <c r="D236" s="180" t="s">
        <v>152</v>
      </c>
      <c r="E236" s="181" t="s">
        <v>305</v>
      </c>
      <c r="F236" s="182" t="s">
        <v>306</v>
      </c>
      <c r="G236" s="183" t="s">
        <v>162</v>
      </c>
      <c r="H236" s="184">
        <v>13.195</v>
      </c>
      <c r="I236" s="185"/>
      <c r="J236" s="186">
        <f>ROUND(I236*H236,2)</f>
        <v>0</v>
      </c>
      <c r="K236" s="187"/>
      <c r="L236" s="38"/>
      <c r="M236" s="188" t="s">
        <v>1</v>
      </c>
      <c r="N236" s="189" t="s">
        <v>38</v>
      </c>
      <c r="O236" s="76"/>
      <c r="P236" s="190">
        <f>O236*H236</f>
        <v>0</v>
      </c>
      <c r="Q236" s="190">
        <v>0.60599999999999998</v>
      </c>
      <c r="R236" s="190">
        <f>Q236*H236</f>
        <v>7.9961700000000002</v>
      </c>
      <c r="S236" s="190">
        <v>0</v>
      </c>
      <c r="T236" s="19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2" t="s">
        <v>156</v>
      </c>
      <c r="AT236" s="192" t="s">
        <v>152</v>
      </c>
      <c r="AU236" s="192" t="s">
        <v>82</v>
      </c>
      <c r="AY236" s="18" t="s">
        <v>150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8" t="s">
        <v>80</v>
      </c>
      <c r="BK236" s="193">
        <f>ROUND(I236*H236,2)</f>
        <v>0</v>
      </c>
      <c r="BL236" s="18" t="s">
        <v>156</v>
      </c>
      <c r="BM236" s="192" t="s">
        <v>307</v>
      </c>
    </row>
    <row r="237" s="15" customFormat="1">
      <c r="A237" s="15"/>
      <c r="B237" s="211"/>
      <c r="C237" s="15"/>
      <c r="D237" s="195" t="s">
        <v>158</v>
      </c>
      <c r="E237" s="212" t="s">
        <v>1</v>
      </c>
      <c r="F237" s="213" t="s">
        <v>308</v>
      </c>
      <c r="G237" s="15"/>
      <c r="H237" s="212" t="s">
        <v>1</v>
      </c>
      <c r="I237" s="214"/>
      <c r="J237" s="15"/>
      <c r="K237" s="15"/>
      <c r="L237" s="211"/>
      <c r="M237" s="215"/>
      <c r="N237" s="216"/>
      <c r="O237" s="216"/>
      <c r="P237" s="216"/>
      <c r="Q237" s="216"/>
      <c r="R237" s="216"/>
      <c r="S237" s="216"/>
      <c r="T237" s="21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2" t="s">
        <v>158</v>
      </c>
      <c r="AU237" s="212" t="s">
        <v>82</v>
      </c>
      <c r="AV237" s="15" t="s">
        <v>80</v>
      </c>
      <c r="AW237" s="15" t="s">
        <v>30</v>
      </c>
      <c r="AX237" s="15" t="s">
        <v>73</v>
      </c>
      <c r="AY237" s="212" t="s">
        <v>150</v>
      </c>
    </row>
    <row r="238" s="13" customFormat="1">
      <c r="A238" s="13"/>
      <c r="B238" s="194"/>
      <c r="C238" s="13"/>
      <c r="D238" s="195" t="s">
        <v>158</v>
      </c>
      <c r="E238" s="196" t="s">
        <v>1</v>
      </c>
      <c r="F238" s="197" t="s">
        <v>309</v>
      </c>
      <c r="G238" s="13"/>
      <c r="H238" s="198">
        <v>13.195</v>
      </c>
      <c r="I238" s="199"/>
      <c r="J238" s="13"/>
      <c r="K238" s="13"/>
      <c r="L238" s="194"/>
      <c r="M238" s="200"/>
      <c r="N238" s="201"/>
      <c r="O238" s="201"/>
      <c r="P238" s="201"/>
      <c r="Q238" s="201"/>
      <c r="R238" s="201"/>
      <c r="S238" s="201"/>
      <c r="T238" s="20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6" t="s">
        <v>158</v>
      </c>
      <c r="AU238" s="196" t="s">
        <v>82</v>
      </c>
      <c r="AV238" s="13" t="s">
        <v>82</v>
      </c>
      <c r="AW238" s="13" t="s">
        <v>30</v>
      </c>
      <c r="AX238" s="13" t="s">
        <v>80</v>
      </c>
      <c r="AY238" s="196" t="s">
        <v>150</v>
      </c>
    </row>
    <row r="239" s="2" customFormat="1" ht="24.15" customHeight="1">
      <c r="A239" s="37"/>
      <c r="B239" s="179"/>
      <c r="C239" s="180" t="s">
        <v>310</v>
      </c>
      <c r="D239" s="180" t="s">
        <v>152</v>
      </c>
      <c r="E239" s="181" t="s">
        <v>311</v>
      </c>
      <c r="F239" s="182" t="s">
        <v>312</v>
      </c>
      <c r="G239" s="183" t="s">
        <v>155</v>
      </c>
      <c r="H239" s="184">
        <v>106.8</v>
      </c>
      <c r="I239" s="185"/>
      <c r="J239" s="186">
        <f>ROUND(I239*H239,2)</f>
        <v>0</v>
      </c>
      <c r="K239" s="187"/>
      <c r="L239" s="38"/>
      <c r="M239" s="188" t="s">
        <v>1</v>
      </c>
      <c r="N239" s="189" t="s">
        <v>38</v>
      </c>
      <c r="O239" s="76"/>
      <c r="P239" s="190">
        <f>O239*H239</f>
        <v>0</v>
      </c>
      <c r="Q239" s="190">
        <v>0.093840000000000007</v>
      </c>
      <c r="R239" s="190">
        <f>Q239*H239</f>
        <v>10.022112</v>
      </c>
      <c r="S239" s="190">
        <v>0</v>
      </c>
      <c r="T239" s="19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2" t="s">
        <v>156</v>
      </c>
      <c r="AT239" s="192" t="s">
        <v>152</v>
      </c>
      <c r="AU239" s="192" t="s">
        <v>82</v>
      </c>
      <c r="AY239" s="18" t="s">
        <v>150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8" t="s">
        <v>80</v>
      </c>
      <c r="BK239" s="193">
        <f>ROUND(I239*H239,2)</f>
        <v>0</v>
      </c>
      <c r="BL239" s="18" t="s">
        <v>156</v>
      </c>
      <c r="BM239" s="192" t="s">
        <v>313</v>
      </c>
    </row>
    <row r="240" s="15" customFormat="1">
      <c r="A240" s="15"/>
      <c r="B240" s="211"/>
      <c r="C240" s="15"/>
      <c r="D240" s="195" t="s">
        <v>158</v>
      </c>
      <c r="E240" s="212" t="s">
        <v>1</v>
      </c>
      <c r="F240" s="213" t="s">
        <v>308</v>
      </c>
      <c r="G240" s="15"/>
      <c r="H240" s="212" t="s">
        <v>1</v>
      </c>
      <c r="I240" s="214"/>
      <c r="J240" s="15"/>
      <c r="K240" s="15"/>
      <c r="L240" s="211"/>
      <c r="M240" s="215"/>
      <c r="N240" s="216"/>
      <c r="O240" s="216"/>
      <c r="P240" s="216"/>
      <c r="Q240" s="216"/>
      <c r="R240" s="216"/>
      <c r="S240" s="216"/>
      <c r="T240" s="21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2" t="s">
        <v>158</v>
      </c>
      <c r="AU240" s="212" t="s">
        <v>82</v>
      </c>
      <c r="AV240" s="15" t="s">
        <v>80</v>
      </c>
      <c r="AW240" s="15" t="s">
        <v>30</v>
      </c>
      <c r="AX240" s="15" t="s">
        <v>73</v>
      </c>
      <c r="AY240" s="212" t="s">
        <v>150</v>
      </c>
    </row>
    <row r="241" s="13" customFormat="1">
      <c r="A241" s="13"/>
      <c r="B241" s="194"/>
      <c r="C241" s="13"/>
      <c r="D241" s="195" t="s">
        <v>158</v>
      </c>
      <c r="E241" s="196" t="s">
        <v>1</v>
      </c>
      <c r="F241" s="197" t="s">
        <v>314</v>
      </c>
      <c r="G241" s="13"/>
      <c r="H241" s="198">
        <v>65</v>
      </c>
      <c r="I241" s="199"/>
      <c r="J241" s="13"/>
      <c r="K241" s="13"/>
      <c r="L241" s="194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158</v>
      </c>
      <c r="AU241" s="196" t="s">
        <v>82</v>
      </c>
      <c r="AV241" s="13" t="s">
        <v>82</v>
      </c>
      <c r="AW241" s="13" t="s">
        <v>30</v>
      </c>
      <c r="AX241" s="13" t="s">
        <v>73</v>
      </c>
      <c r="AY241" s="196" t="s">
        <v>150</v>
      </c>
    </row>
    <row r="242" s="15" customFormat="1">
      <c r="A242" s="15"/>
      <c r="B242" s="211"/>
      <c r="C242" s="15"/>
      <c r="D242" s="195" t="s">
        <v>158</v>
      </c>
      <c r="E242" s="212" t="s">
        <v>1</v>
      </c>
      <c r="F242" s="213" t="s">
        <v>315</v>
      </c>
      <c r="G242" s="15"/>
      <c r="H242" s="212" t="s">
        <v>1</v>
      </c>
      <c r="I242" s="214"/>
      <c r="J242" s="15"/>
      <c r="K242" s="15"/>
      <c r="L242" s="211"/>
      <c r="M242" s="215"/>
      <c r="N242" s="216"/>
      <c r="O242" s="216"/>
      <c r="P242" s="216"/>
      <c r="Q242" s="216"/>
      <c r="R242" s="216"/>
      <c r="S242" s="216"/>
      <c r="T242" s="21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2" t="s">
        <v>158</v>
      </c>
      <c r="AU242" s="212" t="s">
        <v>82</v>
      </c>
      <c r="AV242" s="15" t="s">
        <v>80</v>
      </c>
      <c r="AW242" s="15" t="s">
        <v>30</v>
      </c>
      <c r="AX242" s="15" t="s">
        <v>73</v>
      </c>
      <c r="AY242" s="212" t="s">
        <v>150</v>
      </c>
    </row>
    <row r="243" s="13" customFormat="1">
      <c r="A243" s="13"/>
      <c r="B243" s="194"/>
      <c r="C243" s="13"/>
      <c r="D243" s="195" t="s">
        <v>158</v>
      </c>
      <c r="E243" s="196" t="s">
        <v>1</v>
      </c>
      <c r="F243" s="197" t="s">
        <v>316</v>
      </c>
      <c r="G243" s="13"/>
      <c r="H243" s="198">
        <v>41.799999999999997</v>
      </c>
      <c r="I243" s="199"/>
      <c r="J243" s="13"/>
      <c r="K243" s="13"/>
      <c r="L243" s="194"/>
      <c r="M243" s="200"/>
      <c r="N243" s="201"/>
      <c r="O243" s="201"/>
      <c r="P243" s="201"/>
      <c r="Q243" s="201"/>
      <c r="R243" s="201"/>
      <c r="S243" s="201"/>
      <c r="T243" s="20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158</v>
      </c>
      <c r="AU243" s="196" t="s">
        <v>82</v>
      </c>
      <c r="AV243" s="13" t="s">
        <v>82</v>
      </c>
      <c r="AW243" s="13" t="s">
        <v>30</v>
      </c>
      <c r="AX243" s="13" t="s">
        <v>73</v>
      </c>
      <c r="AY243" s="196" t="s">
        <v>150</v>
      </c>
    </row>
    <row r="244" s="14" customFormat="1">
      <c r="A244" s="14"/>
      <c r="B244" s="203"/>
      <c r="C244" s="14"/>
      <c r="D244" s="195" t="s">
        <v>158</v>
      </c>
      <c r="E244" s="204" t="s">
        <v>1</v>
      </c>
      <c r="F244" s="205" t="s">
        <v>172</v>
      </c>
      <c r="G244" s="14"/>
      <c r="H244" s="206">
        <v>106.8</v>
      </c>
      <c r="I244" s="207"/>
      <c r="J244" s="14"/>
      <c r="K244" s="14"/>
      <c r="L244" s="203"/>
      <c r="M244" s="208"/>
      <c r="N244" s="209"/>
      <c r="O244" s="209"/>
      <c r="P244" s="209"/>
      <c r="Q244" s="209"/>
      <c r="R244" s="209"/>
      <c r="S244" s="209"/>
      <c r="T244" s="21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4" t="s">
        <v>158</v>
      </c>
      <c r="AU244" s="204" t="s">
        <v>82</v>
      </c>
      <c r="AV244" s="14" t="s">
        <v>156</v>
      </c>
      <c r="AW244" s="14" t="s">
        <v>30</v>
      </c>
      <c r="AX244" s="14" t="s">
        <v>80</v>
      </c>
      <c r="AY244" s="204" t="s">
        <v>150</v>
      </c>
    </row>
    <row r="245" s="2" customFormat="1" ht="24.15" customHeight="1">
      <c r="A245" s="37"/>
      <c r="B245" s="179"/>
      <c r="C245" s="180" t="s">
        <v>317</v>
      </c>
      <c r="D245" s="180" t="s">
        <v>152</v>
      </c>
      <c r="E245" s="181" t="s">
        <v>318</v>
      </c>
      <c r="F245" s="182" t="s">
        <v>319</v>
      </c>
      <c r="G245" s="183" t="s">
        <v>155</v>
      </c>
      <c r="H245" s="184">
        <v>205.40000000000001</v>
      </c>
      <c r="I245" s="185"/>
      <c r="J245" s="186">
        <f>ROUND(I245*H245,2)</f>
        <v>0</v>
      </c>
      <c r="K245" s="187"/>
      <c r="L245" s="38"/>
      <c r="M245" s="188" t="s">
        <v>1</v>
      </c>
      <c r="N245" s="189" t="s">
        <v>38</v>
      </c>
      <c r="O245" s="76"/>
      <c r="P245" s="190">
        <f>O245*H245</f>
        <v>0</v>
      </c>
      <c r="Q245" s="190">
        <v>0.1173</v>
      </c>
      <c r="R245" s="190">
        <f>Q245*H245</f>
        <v>24.093420000000002</v>
      </c>
      <c r="S245" s="190">
        <v>0</v>
      </c>
      <c r="T245" s="19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2" t="s">
        <v>156</v>
      </c>
      <c r="AT245" s="192" t="s">
        <v>152</v>
      </c>
      <c r="AU245" s="192" t="s">
        <v>82</v>
      </c>
      <c r="AY245" s="18" t="s">
        <v>150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8" t="s">
        <v>80</v>
      </c>
      <c r="BK245" s="193">
        <f>ROUND(I245*H245,2)</f>
        <v>0</v>
      </c>
      <c r="BL245" s="18" t="s">
        <v>156</v>
      </c>
      <c r="BM245" s="192" t="s">
        <v>320</v>
      </c>
    </row>
    <row r="246" s="15" customFormat="1">
      <c r="A246" s="15"/>
      <c r="B246" s="211"/>
      <c r="C246" s="15"/>
      <c r="D246" s="195" t="s">
        <v>158</v>
      </c>
      <c r="E246" s="212" t="s">
        <v>1</v>
      </c>
      <c r="F246" s="213" t="s">
        <v>321</v>
      </c>
      <c r="G246" s="15"/>
      <c r="H246" s="212" t="s">
        <v>1</v>
      </c>
      <c r="I246" s="214"/>
      <c r="J246" s="15"/>
      <c r="K246" s="15"/>
      <c r="L246" s="211"/>
      <c r="M246" s="215"/>
      <c r="N246" s="216"/>
      <c r="O246" s="216"/>
      <c r="P246" s="216"/>
      <c r="Q246" s="216"/>
      <c r="R246" s="216"/>
      <c r="S246" s="216"/>
      <c r="T246" s="21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12" t="s">
        <v>158</v>
      </c>
      <c r="AU246" s="212" t="s">
        <v>82</v>
      </c>
      <c r="AV246" s="15" t="s">
        <v>80</v>
      </c>
      <c r="AW246" s="15" t="s">
        <v>30</v>
      </c>
      <c r="AX246" s="15" t="s">
        <v>73</v>
      </c>
      <c r="AY246" s="212" t="s">
        <v>150</v>
      </c>
    </row>
    <row r="247" s="13" customFormat="1">
      <c r="A247" s="13"/>
      <c r="B247" s="194"/>
      <c r="C247" s="13"/>
      <c r="D247" s="195" t="s">
        <v>158</v>
      </c>
      <c r="E247" s="196" t="s">
        <v>1</v>
      </c>
      <c r="F247" s="197" t="s">
        <v>322</v>
      </c>
      <c r="G247" s="13"/>
      <c r="H247" s="198">
        <v>205.40000000000001</v>
      </c>
      <c r="I247" s="199"/>
      <c r="J247" s="13"/>
      <c r="K247" s="13"/>
      <c r="L247" s="194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6" t="s">
        <v>158</v>
      </c>
      <c r="AU247" s="196" t="s">
        <v>82</v>
      </c>
      <c r="AV247" s="13" t="s">
        <v>82</v>
      </c>
      <c r="AW247" s="13" t="s">
        <v>30</v>
      </c>
      <c r="AX247" s="13" t="s">
        <v>80</v>
      </c>
      <c r="AY247" s="196" t="s">
        <v>150</v>
      </c>
    </row>
    <row r="248" s="2" customFormat="1" ht="37.8" customHeight="1">
      <c r="A248" s="37"/>
      <c r="B248" s="179"/>
      <c r="C248" s="180" t="s">
        <v>323</v>
      </c>
      <c r="D248" s="180" t="s">
        <v>152</v>
      </c>
      <c r="E248" s="181" t="s">
        <v>324</v>
      </c>
      <c r="F248" s="182" t="s">
        <v>325</v>
      </c>
      <c r="G248" s="183" t="s">
        <v>155</v>
      </c>
      <c r="H248" s="184">
        <v>246.47999999999999</v>
      </c>
      <c r="I248" s="185"/>
      <c r="J248" s="186">
        <f>ROUND(I248*H248,2)</f>
        <v>0</v>
      </c>
      <c r="K248" s="187"/>
      <c r="L248" s="38"/>
      <c r="M248" s="188" t="s">
        <v>1</v>
      </c>
      <c r="N248" s="189" t="s">
        <v>38</v>
      </c>
      <c r="O248" s="76"/>
      <c r="P248" s="190">
        <f>O248*H248</f>
        <v>0</v>
      </c>
      <c r="Q248" s="190">
        <v>0.011730000000000001</v>
      </c>
      <c r="R248" s="190">
        <f>Q248*H248</f>
        <v>2.8912104000000003</v>
      </c>
      <c r="S248" s="190">
        <v>0</v>
      </c>
      <c r="T248" s="19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2" t="s">
        <v>156</v>
      </c>
      <c r="AT248" s="192" t="s">
        <v>152</v>
      </c>
      <c r="AU248" s="192" t="s">
        <v>82</v>
      </c>
      <c r="AY248" s="18" t="s">
        <v>150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8" t="s">
        <v>80</v>
      </c>
      <c r="BK248" s="193">
        <f>ROUND(I248*H248,2)</f>
        <v>0</v>
      </c>
      <c r="BL248" s="18" t="s">
        <v>156</v>
      </c>
      <c r="BM248" s="192" t="s">
        <v>326</v>
      </c>
    </row>
    <row r="249" s="15" customFormat="1">
      <c r="A249" s="15"/>
      <c r="B249" s="211"/>
      <c r="C249" s="15"/>
      <c r="D249" s="195" t="s">
        <v>158</v>
      </c>
      <c r="E249" s="212" t="s">
        <v>1</v>
      </c>
      <c r="F249" s="213" t="s">
        <v>321</v>
      </c>
      <c r="G249" s="15"/>
      <c r="H249" s="212" t="s">
        <v>1</v>
      </c>
      <c r="I249" s="214"/>
      <c r="J249" s="15"/>
      <c r="K249" s="15"/>
      <c r="L249" s="211"/>
      <c r="M249" s="215"/>
      <c r="N249" s="216"/>
      <c r="O249" s="216"/>
      <c r="P249" s="216"/>
      <c r="Q249" s="216"/>
      <c r="R249" s="216"/>
      <c r="S249" s="216"/>
      <c r="T249" s="21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2" t="s">
        <v>158</v>
      </c>
      <c r="AU249" s="212" t="s">
        <v>82</v>
      </c>
      <c r="AV249" s="15" t="s">
        <v>80</v>
      </c>
      <c r="AW249" s="15" t="s">
        <v>30</v>
      </c>
      <c r="AX249" s="15" t="s">
        <v>73</v>
      </c>
      <c r="AY249" s="212" t="s">
        <v>150</v>
      </c>
    </row>
    <row r="250" s="13" customFormat="1">
      <c r="A250" s="13"/>
      <c r="B250" s="194"/>
      <c r="C250" s="13"/>
      <c r="D250" s="195" t="s">
        <v>158</v>
      </c>
      <c r="E250" s="196" t="s">
        <v>1</v>
      </c>
      <c r="F250" s="197" t="s">
        <v>327</v>
      </c>
      <c r="G250" s="13"/>
      <c r="H250" s="198">
        <v>246.47999999999999</v>
      </c>
      <c r="I250" s="199"/>
      <c r="J250" s="13"/>
      <c r="K250" s="13"/>
      <c r="L250" s="194"/>
      <c r="M250" s="200"/>
      <c r="N250" s="201"/>
      <c r="O250" s="201"/>
      <c r="P250" s="201"/>
      <c r="Q250" s="201"/>
      <c r="R250" s="201"/>
      <c r="S250" s="201"/>
      <c r="T250" s="20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158</v>
      </c>
      <c r="AU250" s="196" t="s">
        <v>82</v>
      </c>
      <c r="AV250" s="13" t="s">
        <v>82</v>
      </c>
      <c r="AW250" s="13" t="s">
        <v>30</v>
      </c>
      <c r="AX250" s="13" t="s">
        <v>80</v>
      </c>
      <c r="AY250" s="196" t="s">
        <v>150</v>
      </c>
    </row>
    <row r="251" s="2" customFormat="1" ht="24.15" customHeight="1">
      <c r="A251" s="37"/>
      <c r="B251" s="179"/>
      <c r="C251" s="180" t="s">
        <v>328</v>
      </c>
      <c r="D251" s="180" t="s">
        <v>152</v>
      </c>
      <c r="E251" s="181" t="s">
        <v>329</v>
      </c>
      <c r="F251" s="182" t="s">
        <v>330</v>
      </c>
      <c r="G251" s="183" t="s">
        <v>155</v>
      </c>
      <c r="H251" s="184">
        <v>64.200000000000003</v>
      </c>
      <c r="I251" s="185"/>
      <c r="J251" s="186">
        <f>ROUND(I251*H251,2)</f>
        <v>0</v>
      </c>
      <c r="K251" s="187"/>
      <c r="L251" s="38"/>
      <c r="M251" s="188" t="s">
        <v>1</v>
      </c>
      <c r="N251" s="189" t="s">
        <v>38</v>
      </c>
      <c r="O251" s="76"/>
      <c r="P251" s="190">
        <f>O251*H251</f>
        <v>0</v>
      </c>
      <c r="Q251" s="190">
        <v>0.1837</v>
      </c>
      <c r="R251" s="190">
        <f>Q251*H251</f>
        <v>11.79354</v>
      </c>
      <c r="S251" s="190">
        <v>0</v>
      </c>
      <c r="T251" s="19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2" t="s">
        <v>156</v>
      </c>
      <c r="AT251" s="192" t="s">
        <v>152</v>
      </c>
      <c r="AU251" s="192" t="s">
        <v>82</v>
      </c>
      <c r="AY251" s="18" t="s">
        <v>150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8" t="s">
        <v>80</v>
      </c>
      <c r="BK251" s="193">
        <f>ROUND(I251*H251,2)</f>
        <v>0</v>
      </c>
      <c r="BL251" s="18" t="s">
        <v>156</v>
      </c>
      <c r="BM251" s="192" t="s">
        <v>331</v>
      </c>
    </row>
    <row r="252" s="15" customFormat="1">
      <c r="A252" s="15"/>
      <c r="B252" s="211"/>
      <c r="C252" s="15"/>
      <c r="D252" s="195" t="s">
        <v>158</v>
      </c>
      <c r="E252" s="212" t="s">
        <v>1</v>
      </c>
      <c r="F252" s="213" t="s">
        <v>332</v>
      </c>
      <c r="G252" s="15"/>
      <c r="H252" s="212" t="s">
        <v>1</v>
      </c>
      <c r="I252" s="214"/>
      <c r="J252" s="15"/>
      <c r="K252" s="15"/>
      <c r="L252" s="211"/>
      <c r="M252" s="215"/>
      <c r="N252" s="216"/>
      <c r="O252" s="216"/>
      <c r="P252" s="216"/>
      <c r="Q252" s="216"/>
      <c r="R252" s="216"/>
      <c r="S252" s="216"/>
      <c r="T252" s="21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2" t="s">
        <v>158</v>
      </c>
      <c r="AU252" s="212" t="s">
        <v>82</v>
      </c>
      <c r="AV252" s="15" t="s">
        <v>80</v>
      </c>
      <c r="AW252" s="15" t="s">
        <v>30</v>
      </c>
      <c r="AX252" s="15" t="s">
        <v>73</v>
      </c>
      <c r="AY252" s="212" t="s">
        <v>150</v>
      </c>
    </row>
    <row r="253" s="13" customFormat="1">
      <c r="A253" s="13"/>
      <c r="B253" s="194"/>
      <c r="C253" s="13"/>
      <c r="D253" s="195" t="s">
        <v>158</v>
      </c>
      <c r="E253" s="196" t="s">
        <v>1</v>
      </c>
      <c r="F253" s="197" t="s">
        <v>207</v>
      </c>
      <c r="G253" s="13"/>
      <c r="H253" s="198">
        <v>64.200000000000003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158</v>
      </c>
      <c r="AU253" s="196" t="s">
        <v>82</v>
      </c>
      <c r="AV253" s="13" t="s">
        <v>82</v>
      </c>
      <c r="AW253" s="13" t="s">
        <v>30</v>
      </c>
      <c r="AX253" s="13" t="s">
        <v>80</v>
      </c>
      <c r="AY253" s="196" t="s">
        <v>150</v>
      </c>
    </row>
    <row r="254" s="2" customFormat="1" ht="24.15" customHeight="1">
      <c r="A254" s="37"/>
      <c r="B254" s="179"/>
      <c r="C254" s="180" t="s">
        <v>333</v>
      </c>
      <c r="D254" s="180" t="s">
        <v>152</v>
      </c>
      <c r="E254" s="181" t="s">
        <v>334</v>
      </c>
      <c r="F254" s="182" t="s">
        <v>335</v>
      </c>
      <c r="G254" s="183" t="s">
        <v>155</v>
      </c>
      <c r="H254" s="184">
        <v>64.200000000000003</v>
      </c>
      <c r="I254" s="185"/>
      <c r="J254" s="186">
        <f>ROUND(I254*H254,2)</f>
        <v>0</v>
      </c>
      <c r="K254" s="187"/>
      <c r="L254" s="38"/>
      <c r="M254" s="188" t="s">
        <v>1</v>
      </c>
      <c r="N254" s="189" t="s">
        <v>38</v>
      </c>
      <c r="O254" s="76"/>
      <c r="P254" s="190">
        <f>O254*H254</f>
        <v>0</v>
      </c>
      <c r="Q254" s="190">
        <v>0.1837</v>
      </c>
      <c r="R254" s="190">
        <f>Q254*H254</f>
        <v>11.79354</v>
      </c>
      <c r="S254" s="190">
        <v>0</v>
      </c>
      <c r="T254" s="19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2" t="s">
        <v>156</v>
      </c>
      <c r="AT254" s="192" t="s">
        <v>152</v>
      </c>
      <c r="AU254" s="192" t="s">
        <v>82</v>
      </c>
      <c r="AY254" s="18" t="s">
        <v>150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8" t="s">
        <v>80</v>
      </c>
      <c r="BK254" s="193">
        <f>ROUND(I254*H254,2)</f>
        <v>0</v>
      </c>
      <c r="BL254" s="18" t="s">
        <v>156</v>
      </c>
      <c r="BM254" s="192" t="s">
        <v>336</v>
      </c>
    </row>
    <row r="255" s="15" customFormat="1">
      <c r="A255" s="15"/>
      <c r="B255" s="211"/>
      <c r="C255" s="15"/>
      <c r="D255" s="195" t="s">
        <v>158</v>
      </c>
      <c r="E255" s="212" t="s">
        <v>1</v>
      </c>
      <c r="F255" s="213" t="s">
        <v>332</v>
      </c>
      <c r="G255" s="15"/>
      <c r="H255" s="212" t="s">
        <v>1</v>
      </c>
      <c r="I255" s="214"/>
      <c r="J255" s="15"/>
      <c r="K255" s="15"/>
      <c r="L255" s="211"/>
      <c r="M255" s="215"/>
      <c r="N255" s="216"/>
      <c r="O255" s="216"/>
      <c r="P255" s="216"/>
      <c r="Q255" s="216"/>
      <c r="R255" s="216"/>
      <c r="S255" s="216"/>
      <c r="T255" s="21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2" t="s">
        <v>158</v>
      </c>
      <c r="AU255" s="212" t="s">
        <v>82</v>
      </c>
      <c r="AV255" s="15" t="s">
        <v>80</v>
      </c>
      <c r="AW255" s="15" t="s">
        <v>30</v>
      </c>
      <c r="AX255" s="15" t="s">
        <v>73</v>
      </c>
      <c r="AY255" s="212" t="s">
        <v>150</v>
      </c>
    </row>
    <row r="256" s="13" customFormat="1">
      <c r="A256" s="13"/>
      <c r="B256" s="194"/>
      <c r="C256" s="13"/>
      <c r="D256" s="195" t="s">
        <v>158</v>
      </c>
      <c r="E256" s="196" t="s">
        <v>1</v>
      </c>
      <c r="F256" s="197" t="s">
        <v>207</v>
      </c>
      <c r="G256" s="13"/>
      <c r="H256" s="198">
        <v>64.200000000000003</v>
      </c>
      <c r="I256" s="199"/>
      <c r="J256" s="13"/>
      <c r="K256" s="13"/>
      <c r="L256" s="194"/>
      <c r="M256" s="200"/>
      <c r="N256" s="201"/>
      <c r="O256" s="201"/>
      <c r="P256" s="201"/>
      <c r="Q256" s="201"/>
      <c r="R256" s="201"/>
      <c r="S256" s="201"/>
      <c r="T256" s="20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158</v>
      </c>
      <c r="AU256" s="196" t="s">
        <v>82</v>
      </c>
      <c r="AV256" s="13" t="s">
        <v>82</v>
      </c>
      <c r="AW256" s="13" t="s">
        <v>30</v>
      </c>
      <c r="AX256" s="13" t="s">
        <v>80</v>
      </c>
      <c r="AY256" s="196" t="s">
        <v>150</v>
      </c>
    </row>
    <row r="257" s="12" customFormat="1" ht="22.8" customHeight="1">
      <c r="A257" s="12"/>
      <c r="B257" s="166"/>
      <c r="C257" s="12"/>
      <c r="D257" s="167" t="s">
        <v>72</v>
      </c>
      <c r="E257" s="177" t="s">
        <v>202</v>
      </c>
      <c r="F257" s="177" t="s">
        <v>337</v>
      </c>
      <c r="G257" s="12"/>
      <c r="H257" s="12"/>
      <c r="I257" s="169"/>
      <c r="J257" s="178">
        <f>BK257</f>
        <v>0</v>
      </c>
      <c r="K257" s="12"/>
      <c r="L257" s="166"/>
      <c r="M257" s="171"/>
      <c r="N257" s="172"/>
      <c r="O257" s="172"/>
      <c r="P257" s="173">
        <f>SUM(P258:P276)</f>
        <v>0</v>
      </c>
      <c r="Q257" s="172"/>
      <c r="R257" s="173">
        <f>SUM(R258:R276)</f>
        <v>0.11404708999999999</v>
      </c>
      <c r="S257" s="172"/>
      <c r="T257" s="174">
        <f>SUM(T258:T276)</f>
        <v>30.565338000000004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7" t="s">
        <v>80</v>
      </c>
      <c r="AT257" s="175" t="s">
        <v>72</v>
      </c>
      <c r="AU257" s="175" t="s">
        <v>80</v>
      </c>
      <c r="AY257" s="167" t="s">
        <v>150</v>
      </c>
      <c r="BK257" s="176">
        <f>SUM(BK258:BK276)</f>
        <v>0</v>
      </c>
    </row>
    <row r="258" s="2" customFormat="1" ht="37.8" customHeight="1">
      <c r="A258" s="37"/>
      <c r="B258" s="179"/>
      <c r="C258" s="180" t="s">
        <v>338</v>
      </c>
      <c r="D258" s="180" t="s">
        <v>152</v>
      </c>
      <c r="E258" s="181" t="s">
        <v>339</v>
      </c>
      <c r="F258" s="182" t="s">
        <v>340</v>
      </c>
      <c r="G258" s="183" t="s">
        <v>155</v>
      </c>
      <c r="H258" s="184">
        <v>808.23299999999995</v>
      </c>
      <c r="I258" s="185"/>
      <c r="J258" s="186">
        <f>ROUND(I258*H258,2)</f>
        <v>0</v>
      </c>
      <c r="K258" s="187"/>
      <c r="L258" s="38"/>
      <c r="M258" s="188" t="s">
        <v>1</v>
      </c>
      <c r="N258" s="189" t="s">
        <v>38</v>
      </c>
      <c r="O258" s="76"/>
      <c r="P258" s="190">
        <f>O258*H258</f>
        <v>0</v>
      </c>
      <c r="Q258" s="190">
        <v>0.00012999999999999999</v>
      </c>
      <c r="R258" s="190">
        <f>Q258*H258</f>
        <v>0.10507028999999998</v>
      </c>
      <c r="S258" s="190">
        <v>0</v>
      </c>
      <c r="T258" s="19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2" t="s">
        <v>156</v>
      </c>
      <c r="AT258" s="192" t="s">
        <v>152</v>
      </c>
      <c r="AU258" s="192" t="s">
        <v>82</v>
      </c>
      <c r="AY258" s="18" t="s">
        <v>150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8" t="s">
        <v>80</v>
      </c>
      <c r="BK258" s="193">
        <f>ROUND(I258*H258,2)</f>
        <v>0</v>
      </c>
      <c r="BL258" s="18" t="s">
        <v>156</v>
      </c>
      <c r="BM258" s="192" t="s">
        <v>341</v>
      </c>
    </row>
    <row r="259" s="15" customFormat="1">
      <c r="A259" s="15"/>
      <c r="B259" s="211"/>
      <c r="C259" s="15"/>
      <c r="D259" s="195" t="s">
        <v>158</v>
      </c>
      <c r="E259" s="212" t="s">
        <v>1</v>
      </c>
      <c r="F259" s="213" t="s">
        <v>342</v>
      </c>
      <c r="G259" s="15"/>
      <c r="H259" s="212" t="s">
        <v>1</v>
      </c>
      <c r="I259" s="214"/>
      <c r="J259" s="15"/>
      <c r="K259" s="15"/>
      <c r="L259" s="211"/>
      <c r="M259" s="215"/>
      <c r="N259" s="216"/>
      <c r="O259" s="216"/>
      <c r="P259" s="216"/>
      <c r="Q259" s="216"/>
      <c r="R259" s="216"/>
      <c r="S259" s="216"/>
      <c r="T259" s="21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12" t="s">
        <v>158</v>
      </c>
      <c r="AU259" s="212" t="s">
        <v>82</v>
      </c>
      <c r="AV259" s="15" t="s">
        <v>80</v>
      </c>
      <c r="AW259" s="15" t="s">
        <v>30</v>
      </c>
      <c r="AX259" s="15" t="s">
        <v>73</v>
      </c>
      <c r="AY259" s="212" t="s">
        <v>150</v>
      </c>
    </row>
    <row r="260" s="13" customFormat="1">
      <c r="A260" s="13"/>
      <c r="B260" s="194"/>
      <c r="C260" s="13"/>
      <c r="D260" s="195" t="s">
        <v>158</v>
      </c>
      <c r="E260" s="196" t="s">
        <v>1</v>
      </c>
      <c r="F260" s="197" t="s">
        <v>343</v>
      </c>
      <c r="G260" s="13"/>
      <c r="H260" s="198">
        <v>370.63299999999998</v>
      </c>
      <c r="I260" s="199"/>
      <c r="J260" s="13"/>
      <c r="K260" s="13"/>
      <c r="L260" s="194"/>
      <c r="M260" s="200"/>
      <c r="N260" s="201"/>
      <c r="O260" s="201"/>
      <c r="P260" s="201"/>
      <c r="Q260" s="201"/>
      <c r="R260" s="201"/>
      <c r="S260" s="201"/>
      <c r="T260" s="20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158</v>
      </c>
      <c r="AU260" s="196" t="s">
        <v>82</v>
      </c>
      <c r="AV260" s="13" t="s">
        <v>82</v>
      </c>
      <c r="AW260" s="13" t="s">
        <v>30</v>
      </c>
      <c r="AX260" s="13" t="s">
        <v>73</v>
      </c>
      <c r="AY260" s="196" t="s">
        <v>150</v>
      </c>
    </row>
    <row r="261" s="15" customFormat="1">
      <c r="A261" s="15"/>
      <c r="B261" s="211"/>
      <c r="C261" s="15"/>
      <c r="D261" s="195" t="s">
        <v>158</v>
      </c>
      <c r="E261" s="212" t="s">
        <v>1</v>
      </c>
      <c r="F261" s="213" t="s">
        <v>344</v>
      </c>
      <c r="G261" s="15"/>
      <c r="H261" s="212" t="s">
        <v>1</v>
      </c>
      <c r="I261" s="214"/>
      <c r="J261" s="15"/>
      <c r="K261" s="15"/>
      <c r="L261" s="211"/>
      <c r="M261" s="215"/>
      <c r="N261" s="216"/>
      <c r="O261" s="216"/>
      <c r="P261" s="216"/>
      <c r="Q261" s="216"/>
      <c r="R261" s="216"/>
      <c r="S261" s="216"/>
      <c r="T261" s="21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2" t="s">
        <v>158</v>
      </c>
      <c r="AU261" s="212" t="s">
        <v>82</v>
      </c>
      <c r="AV261" s="15" t="s">
        <v>80</v>
      </c>
      <c r="AW261" s="15" t="s">
        <v>30</v>
      </c>
      <c r="AX261" s="15" t="s">
        <v>73</v>
      </c>
      <c r="AY261" s="212" t="s">
        <v>150</v>
      </c>
    </row>
    <row r="262" s="13" customFormat="1">
      <c r="A262" s="13"/>
      <c r="B262" s="194"/>
      <c r="C262" s="13"/>
      <c r="D262" s="195" t="s">
        <v>158</v>
      </c>
      <c r="E262" s="196" t="s">
        <v>1</v>
      </c>
      <c r="F262" s="197" t="s">
        <v>345</v>
      </c>
      <c r="G262" s="13"/>
      <c r="H262" s="198">
        <v>437.60000000000002</v>
      </c>
      <c r="I262" s="199"/>
      <c r="J262" s="13"/>
      <c r="K262" s="13"/>
      <c r="L262" s="194"/>
      <c r="M262" s="200"/>
      <c r="N262" s="201"/>
      <c r="O262" s="201"/>
      <c r="P262" s="201"/>
      <c r="Q262" s="201"/>
      <c r="R262" s="201"/>
      <c r="S262" s="201"/>
      <c r="T262" s="20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6" t="s">
        <v>158</v>
      </c>
      <c r="AU262" s="196" t="s">
        <v>82</v>
      </c>
      <c r="AV262" s="13" t="s">
        <v>82</v>
      </c>
      <c r="AW262" s="13" t="s">
        <v>30</v>
      </c>
      <c r="AX262" s="13" t="s">
        <v>73</v>
      </c>
      <c r="AY262" s="196" t="s">
        <v>150</v>
      </c>
    </row>
    <row r="263" s="14" customFormat="1">
      <c r="A263" s="14"/>
      <c r="B263" s="203"/>
      <c r="C263" s="14"/>
      <c r="D263" s="195" t="s">
        <v>158</v>
      </c>
      <c r="E263" s="204" t="s">
        <v>1</v>
      </c>
      <c r="F263" s="205" t="s">
        <v>172</v>
      </c>
      <c r="G263" s="14"/>
      <c r="H263" s="206">
        <v>808.23299999999995</v>
      </c>
      <c r="I263" s="207"/>
      <c r="J263" s="14"/>
      <c r="K263" s="14"/>
      <c r="L263" s="203"/>
      <c r="M263" s="208"/>
      <c r="N263" s="209"/>
      <c r="O263" s="209"/>
      <c r="P263" s="209"/>
      <c r="Q263" s="209"/>
      <c r="R263" s="209"/>
      <c r="S263" s="209"/>
      <c r="T263" s="21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4" t="s">
        <v>158</v>
      </c>
      <c r="AU263" s="204" t="s">
        <v>82</v>
      </c>
      <c r="AV263" s="14" t="s">
        <v>156</v>
      </c>
      <c r="AW263" s="14" t="s">
        <v>30</v>
      </c>
      <c r="AX263" s="14" t="s">
        <v>80</v>
      </c>
      <c r="AY263" s="204" t="s">
        <v>150</v>
      </c>
    </row>
    <row r="264" s="2" customFormat="1" ht="37.8" customHeight="1">
      <c r="A264" s="37"/>
      <c r="B264" s="179"/>
      <c r="C264" s="180" t="s">
        <v>346</v>
      </c>
      <c r="D264" s="180" t="s">
        <v>152</v>
      </c>
      <c r="E264" s="181" t="s">
        <v>347</v>
      </c>
      <c r="F264" s="182" t="s">
        <v>348</v>
      </c>
      <c r="G264" s="183" t="s">
        <v>155</v>
      </c>
      <c r="H264" s="184">
        <v>224.41999999999999</v>
      </c>
      <c r="I264" s="185"/>
      <c r="J264" s="186">
        <f>ROUND(I264*H264,2)</f>
        <v>0</v>
      </c>
      <c r="K264" s="187"/>
      <c r="L264" s="38"/>
      <c r="M264" s="188" t="s">
        <v>1</v>
      </c>
      <c r="N264" s="189" t="s">
        <v>38</v>
      </c>
      <c r="O264" s="76"/>
      <c r="P264" s="190">
        <f>O264*H264</f>
        <v>0</v>
      </c>
      <c r="Q264" s="190">
        <v>4.0000000000000003E-05</v>
      </c>
      <c r="R264" s="190">
        <f>Q264*H264</f>
        <v>0.0089768000000000001</v>
      </c>
      <c r="S264" s="190">
        <v>0</v>
      </c>
      <c r="T264" s="19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2" t="s">
        <v>156</v>
      </c>
      <c r="AT264" s="192" t="s">
        <v>152</v>
      </c>
      <c r="AU264" s="192" t="s">
        <v>82</v>
      </c>
      <c r="AY264" s="18" t="s">
        <v>150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8" t="s">
        <v>80</v>
      </c>
      <c r="BK264" s="193">
        <f>ROUND(I264*H264,2)</f>
        <v>0</v>
      </c>
      <c r="BL264" s="18" t="s">
        <v>156</v>
      </c>
      <c r="BM264" s="192" t="s">
        <v>349</v>
      </c>
    </row>
    <row r="265" s="13" customFormat="1">
      <c r="A265" s="13"/>
      <c r="B265" s="194"/>
      <c r="C265" s="13"/>
      <c r="D265" s="195" t="s">
        <v>158</v>
      </c>
      <c r="E265" s="196" t="s">
        <v>1</v>
      </c>
      <c r="F265" s="197" t="s">
        <v>350</v>
      </c>
      <c r="G265" s="13"/>
      <c r="H265" s="198">
        <v>224.41999999999999</v>
      </c>
      <c r="I265" s="199"/>
      <c r="J265" s="13"/>
      <c r="K265" s="13"/>
      <c r="L265" s="194"/>
      <c r="M265" s="200"/>
      <c r="N265" s="201"/>
      <c r="O265" s="201"/>
      <c r="P265" s="201"/>
      <c r="Q265" s="201"/>
      <c r="R265" s="201"/>
      <c r="S265" s="201"/>
      <c r="T265" s="20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158</v>
      </c>
      <c r="AU265" s="196" t="s">
        <v>82</v>
      </c>
      <c r="AV265" s="13" t="s">
        <v>82</v>
      </c>
      <c r="AW265" s="13" t="s">
        <v>30</v>
      </c>
      <c r="AX265" s="13" t="s">
        <v>80</v>
      </c>
      <c r="AY265" s="196" t="s">
        <v>150</v>
      </c>
    </row>
    <row r="266" s="2" customFormat="1" ht="44.25" customHeight="1">
      <c r="A266" s="37"/>
      <c r="B266" s="179"/>
      <c r="C266" s="180" t="s">
        <v>351</v>
      </c>
      <c r="D266" s="180" t="s">
        <v>152</v>
      </c>
      <c r="E266" s="181" t="s">
        <v>352</v>
      </c>
      <c r="F266" s="182" t="s">
        <v>353</v>
      </c>
      <c r="G266" s="183" t="s">
        <v>155</v>
      </c>
      <c r="H266" s="184">
        <v>8.798</v>
      </c>
      <c r="I266" s="185"/>
      <c r="J266" s="186">
        <f>ROUND(I266*H266,2)</f>
        <v>0</v>
      </c>
      <c r="K266" s="187"/>
      <c r="L266" s="38"/>
      <c r="M266" s="188" t="s">
        <v>1</v>
      </c>
      <c r="N266" s="189" t="s">
        <v>38</v>
      </c>
      <c r="O266" s="76"/>
      <c r="P266" s="190">
        <f>O266*H266</f>
        <v>0</v>
      </c>
      <c r="Q266" s="190">
        <v>0</v>
      </c>
      <c r="R266" s="190">
        <f>Q266*H266</f>
        <v>0</v>
      </c>
      <c r="S266" s="190">
        <v>0.13100000000000001</v>
      </c>
      <c r="T266" s="191">
        <f>S266*H266</f>
        <v>1.1525380000000001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2" t="s">
        <v>156</v>
      </c>
      <c r="AT266" s="192" t="s">
        <v>152</v>
      </c>
      <c r="AU266" s="192" t="s">
        <v>82</v>
      </c>
      <c r="AY266" s="18" t="s">
        <v>150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8" t="s">
        <v>80</v>
      </c>
      <c r="BK266" s="193">
        <f>ROUND(I266*H266,2)</f>
        <v>0</v>
      </c>
      <c r="BL266" s="18" t="s">
        <v>156</v>
      </c>
      <c r="BM266" s="192" t="s">
        <v>354</v>
      </c>
    </row>
    <row r="267" s="13" customFormat="1">
      <c r="A267" s="13"/>
      <c r="B267" s="194"/>
      <c r="C267" s="13"/>
      <c r="D267" s="195" t="s">
        <v>158</v>
      </c>
      <c r="E267" s="196" t="s">
        <v>1</v>
      </c>
      <c r="F267" s="197" t="s">
        <v>355</v>
      </c>
      <c r="G267" s="13"/>
      <c r="H267" s="198">
        <v>8.798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158</v>
      </c>
      <c r="AU267" s="196" t="s">
        <v>82</v>
      </c>
      <c r="AV267" s="13" t="s">
        <v>82</v>
      </c>
      <c r="AW267" s="13" t="s">
        <v>30</v>
      </c>
      <c r="AX267" s="13" t="s">
        <v>80</v>
      </c>
      <c r="AY267" s="196" t="s">
        <v>150</v>
      </c>
    </row>
    <row r="268" s="2" customFormat="1" ht="44.25" customHeight="1">
      <c r="A268" s="37"/>
      <c r="B268" s="179"/>
      <c r="C268" s="180" t="s">
        <v>356</v>
      </c>
      <c r="D268" s="180" t="s">
        <v>152</v>
      </c>
      <c r="E268" s="181" t="s">
        <v>357</v>
      </c>
      <c r="F268" s="182" t="s">
        <v>358</v>
      </c>
      <c r="G268" s="183" t="s">
        <v>155</v>
      </c>
      <c r="H268" s="184">
        <v>3.75</v>
      </c>
      <c r="I268" s="185"/>
      <c r="J268" s="186">
        <f>ROUND(I268*H268,2)</f>
        <v>0</v>
      </c>
      <c r="K268" s="187"/>
      <c r="L268" s="38"/>
      <c r="M268" s="188" t="s">
        <v>1</v>
      </c>
      <c r="N268" s="189" t="s">
        <v>38</v>
      </c>
      <c r="O268" s="76"/>
      <c r="P268" s="190">
        <f>O268*H268</f>
        <v>0</v>
      </c>
      <c r="Q268" s="190">
        <v>0</v>
      </c>
      <c r="R268" s="190">
        <f>Q268*H268</f>
        <v>0</v>
      </c>
      <c r="S268" s="190">
        <v>0.26100000000000001</v>
      </c>
      <c r="T268" s="191">
        <f>S268*H268</f>
        <v>0.97875000000000001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2" t="s">
        <v>156</v>
      </c>
      <c r="AT268" s="192" t="s">
        <v>152</v>
      </c>
      <c r="AU268" s="192" t="s">
        <v>82</v>
      </c>
      <c r="AY268" s="18" t="s">
        <v>150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8" t="s">
        <v>80</v>
      </c>
      <c r="BK268" s="193">
        <f>ROUND(I268*H268,2)</f>
        <v>0</v>
      </c>
      <c r="BL268" s="18" t="s">
        <v>156</v>
      </c>
      <c r="BM268" s="192" t="s">
        <v>359</v>
      </c>
    </row>
    <row r="269" s="13" customFormat="1">
      <c r="A269" s="13"/>
      <c r="B269" s="194"/>
      <c r="C269" s="13"/>
      <c r="D269" s="195" t="s">
        <v>158</v>
      </c>
      <c r="E269" s="196" t="s">
        <v>1</v>
      </c>
      <c r="F269" s="197" t="s">
        <v>360</v>
      </c>
      <c r="G269" s="13"/>
      <c r="H269" s="198">
        <v>3.75</v>
      </c>
      <c r="I269" s="199"/>
      <c r="J269" s="13"/>
      <c r="K269" s="13"/>
      <c r="L269" s="194"/>
      <c r="M269" s="200"/>
      <c r="N269" s="201"/>
      <c r="O269" s="201"/>
      <c r="P269" s="201"/>
      <c r="Q269" s="201"/>
      <c r="R269" s="201"/>
      <c r="S269" s="201"/>
      <c r="T269" s="20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6" t="s">
        <v>158</v>
      </c>
      <c r="AU269" s="196" t="s">
        <v>82</v>
      </c>
      <c r="AV269" s="13" t="s">
        <v>82</v>
      </c>
      <c r="AW269" s="13" t="s">
        <v>30</v>
      </c>
      <c r="AX269" s="13" t="s">
        <v>80</v>
      </c>
      <c r="AY269" s="196" t="s">
        <v>150</v>
      </c>
    </row>
    <row r="270" s="2" customFormat="1" ht="24.15" customHeight="1">
      <c r="A270" s="37"/>
      <c r="B270" s="179"/>
      <c r="C270" s="180" t="s">
        <v>361</v>
      </c>
      <c r="D270" s="180" t="s">
        <v>152</v>
      </c>
      <c r="E270" s="181" t="s">
        <v>362</v>
      </c>
      <c r="F270" s="182" t="s">
        <v>363</v>
      </c>
      <c r="G270" s="183" t="s">
        <v>162</v>
      </c>
      <c r="H270" s="184">
        <v>12.646000000000001</v>
      </c>
      <c r="I270" s="185"/>
      <c r="J270" s="186">
        <f>ROUND(I270*H270,2)</f>
        <v>0</v>
      </c>
      <c r="K270" s="187"/>
      <c r="L270" s="38"/>
      <c r="M270" s="188" t="s">
        <v>1</v>
      </c>
      <c r="N270" s="189" t="s">
        <v>38</v>
      </c>
      <c r="O270" s="76"/>
      <c r="P270" s="190">
        <f>O270*H270</f>
        <v>0</v>
      </c>
      <c r="Q270" s="190">
        <v>0</v>
      </c>
      <c r="R270" s="190">
        <f>Q270*H270</f>
        <v>0</v>
      </c>
      <c r="S270" s="190">
        <v>1.6000000000000001</v>
      </c>
      <c r="T270" s="191">
        <f>S270*H270</f>
        <v>20.233600000000003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156</v>
      </c>
      <c r="AT270" s="192" t="s">
        <v>152</v>
      </c>
      <c r="AU270" s="192" t="s">
        <v>82</v>
      </c>
      <c r="AY270" s="18" t="s">
        <v>150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8" t="s">
        <v>80</v>
      </c>
      <c r="BK270" s="193">
        <f>ROUND(I270*H270,2)</f>
        <v>0</v>
      </c>
      <c r="BL270" s="18" t="s">
        <v>156</v>
      </c>
      <c r="BM270" s="192" t="s">
        <v>364</v>
      </c>
    </row>
    <row r="271" s="15" customFormat="1">
      <c r="A271" s="15"/>
      <c r="B271" s="211"/>
      <c r="C271" s="15"/>
      <c r="D271" s="195" t="s">
        <v>158</v>
      </c>
      <c r="E271" s="212" t="s">
        <v>1</v>
      </c>
      <c r="F271" s="213" t="s">
        <v>365</v>
      </c>
      <c r="G271" s="15"/>
      <c r="H271" s="212" t="s">
        <v>1</v>
      </c>
      <c r="I271" s="214"/>
      <c r="J271" s="15"/>
      <c r="K271" s="15"/>
      <c r="L271" s="211"/>
      <c r="M271" s="215"/>
      <c r="N271" s="216"/>
      <c r="O271" s="216"/>
      <c r="P271" s="216"/>
      <c r="Q271" s="216"/>
      <c r="R271" s="216"/>
      <c r="S271" s="216"/>
      <c r="T271" s="21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2" t="s">
        <v>158</v>
      </c>
      <c r="AU271" s="212" t="s">
        <v>82</v>
      </c>
      <c r="AV271" s="15" t="s">
        <v>80</v>
      </c>
      <c r="AW271" s="15" t="s">
        <v>30</v>
      </c>
      <c r="AX271" s="15" t="s">
        <v>73</v>
      </c>
      <c r="AY271" s="212" t="s">
        <v>150</v>
      </c>
    </row>
    <row r="272" s="13" customFormat="1">
      <c r="A272" s="13"/>
      <c r="B272" s="194"/>
      <c r="C272" s="13"/>
      <c r="D272" s="195" t="s">
        <v>158</v>
      </c>
      <c r="E272" s="196" t="s">
        <v>1</v>
      </c>
      <c r="F272" s="197" t="s">
        <v>366</v>
      </c>
      <c r="G272" s="13"/>
      <c r="H272" s="198">
        <v>12.646000000000001</v>
      </c>
      <c r="I272" s="199"/>
      <c r="J272" s="13"/>
      <c r="K272" s="13"/>
      <c r="L272" s="194"/>
      <c r="M272" s="200"/>
      <c r="N272" s="201"/>
      <c r="O272" s="201"/>
      <c r="P272" s="201"/>
      <c r="Q272" s="201"/>
      <c r="R272" s="201"/>
      <c r="S272" s="201"/>
      <c r="T272" s="20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6" t="s">
        <v>158</v>
      </c>
      <c r="AU272" s="196" t="s">
        <v>82</v>
      </c>
      <c r="AV272" s="13" t="s">
        <v>82</v>
      </c>
      <c r="AW272" s="13" t="s">
        <v>30</v>
      </c>
      <c r="AX272" s="13" t="s">
        <v>80</v>
      </c>
      <c r="AY272" s="196" t="s">
        <v>150</v>
      </c>
    </row>
    <row r="273" s="2" customFormat="1" ht="24.15" customHeight="1">
      <c r="A273" s="37"/>
      <c r="B273" s="179"/>
      <c r="C273" s="180" t="s">
        <v>367</v>
      </c>
      <c r="D273" s="180" t="s">
        <v>152</v>
      </c>
      <c r="E273" s="181" t="s">
        <v>368</v>
      </c>
      <c r="F273" s="182" t="s">
        <v>369</v>
      </c>
      <c r="G273" s="183" t="s">
        <v>162</v>
      </c>
      <c r="H273" s="184">
        <v>3.661</v>
      </c>
      <c r="I273" s="185"/>
      <c r="J273" s="186">
        <f>ROUND(I273*H273,2)</f>
        <v>0</v>
      </c>
      <c r="K273" s="187"/>
      <c r="L273" s="38"/>
      <c r="M273" s="188" t="s">
        <v>1</v>
      </c>
      <c r="N273" s="189" t="s">
        <v>38</v>
      </c>
      <c r="O273" s="76"/>
      <c r="P273" s="190">
        <f>O273*H273</f>
        <v>0</v>
      </c>
      <c r="Q273" s="190">
        <v>0</v>
      </c>
      <c r="R273" s="190">
        <f>Q273*H273</f>
        <v>0</v>
      </c>
      <c r="S273" s="190">
        <v>2.2000000000000002</v>
      </c>
      <c r="T273" s="191">
        <f>S273*H273</f>
        <v>8.0542000000000016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2" t="s">
        <v>156</v>
      </c>
      <c r="AT273" s="192" t="s">
        <v>152</v>
      </c>
      <c r="AU273" s="192" t="s">
        <v>82</v>
      </c>
      <c r="AY273" s="18" t="s">
        <v>150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8" t="s">
        <v>80</v>
      </c>
      <c r="BK273" s="193">
        <f>ROUND(I273*H273,2)</f>
        <v>0</v>
      </c>
      <c r="BL273" s="18" t="s">
        <v>156</v>
      </c>
      <c r="BM273" s="192" t="s">
        <v>370</v>
      </c>
    </row>
    <row r="274" s="13" customFormat="1">
      <c r="A274" s="13"/>
      <c r="B274" s="194"/>
      <c r="C274" s="13"/>
      <c r="D274" s="195" t="s">
        <v>158</v>
      </c>
      <c r="E274" s="196" t="s">
        <v>1</v>
      </c>
      <c r="F274" s="197" t="s">
        <v>371</v>
      </c>
      <c r="G274" s="13"/>
      <c r="H274" s="198">
        <v>3.661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158</v>
      </c>
      <c r="AU274" s="196" t="s">
        <v>82</v>
      </c>
      <c r="AV274" s="13" t="s">
        <v>82</v>
      </c>
      <c r="AW274" s="13" t="s">
        <v>30</v>
      </c>
      <c r="AX274" s="13" t="s">
        <v>80</v>
      </c>
      <c r="AY274" s="196" t="s">
        <v>150</v>
      </c>
    </row>
    <row r="275" s="2" customFormat="1" ht="33" customHeight="1">
      <c r="A275" s="37"/>
      <c r="B275" s="179"/>
      <c r="C275" s="180" t="s">
        <v>372</v>
      </c>
      <c r="D275" s="180" t="s">
        <v>152</v>
      </c>
      <c r="E275" s="181" t="s">
        <v>373</v>
      </c>
      <c r="F275" s="182" t="s">
        <v>374</v>
      </c>
      <c r="G275" s="183" t="s">
        <v>375</v>
      </c>
      <c r="H275" s="184">
        <v>1</v>
      </c>
      <c r="I275" s="185"/>
      <c r="J275" s="186">
        <f>ROUND(I275*H275,2)</f>
        <v>0</v>
      </c>
      <c r="K275" s="187"/>
      <c r="L275" s="38"/>
      <c r="M275" s="188" t="s">
        <v>1</v>
      </c>
      <c r="N275" s="189" t="s">
        <v>38</v>
      </c>
      <c r="O275" s="76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2" t="s">
        <v>156</v>
      </c>
      <c r="AT275" s="192" t="s">
        <v>152</v>
      </c>
      <c r="AU275" s="192" t="s">
        <v>82</v>
      </c>
      <c r="AY275" s="18" t="s">
        <v>150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8" t="s">
        <v>80</v>
      </c>
      <c r="BK275" s="193">
        <f>ROUND(I275*H275,2)</f>
        <v>0</v>
      </c>
      <c r="BL275" s="18" t="s">
        <v>156</v>
      </c>
      <c r="BM275" s="192" t="s">
        <v>376</v>
      </c>
    </row>
    <row r="276" s="2" customFormat="1" ht="55.5" customHeight="1">
      <c r="A276" s="37"/>
      <c r="B276" s="179"/>
      <c r="C276" s="180" t="s">
        <v>377</v>
      </c>
      <c r="D276" s="180" t="s">
        <v>152</v>
      </c>
      <c r="E276" s="181" t="s">
        <v>378</v>
      </c>
      <c r="F276" s="182" t="s">
        <v>379</v>
      </c>
      <c r="G276" s="183" t="s">
        <v>279</v>
      </c>
      <c r="H276" s="184">
        <v>2.25</v>
      </c>
      <c r="I276" s="185"/>
      <c r="J276" s="186">
        <f>ROUND(I276*H276,2)</f>
        <v>0</v>
      </c>
      <c r="K276" s="187"/>
      <c r="L276" s="38"/>
      <c r="M276" s="188" t="s">
        <v>1</v>
      </c>
      <c r="N276" s="189" t="s">
        <v>38</v>
      </c>
      <c r="O276" s="76"/>
      <c r="P276" s="190">
        <f>O276*H276</f>
        <v>0</v>
      </c>
      <c r="Q276" s="190">
        <v>0</v>
      </c>
      <c r="R276" s="190">
        <f>Q276*H276</f>
        <v>0</v>
      </c>
      <c r="S276" s="190">
        <v>0.065000000000000002</v>
      </c>
      <c r="T276" s="191">
        <f>S276*H276</f>
        <v>0.14624999999999999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2" t="s">
        <v>156</v>
      </c>
      <c r="AT276" s="192" t="s">
        <v>152</v>
      </c>
      <c r="AU276" s="192" t="s">
        <v>82</v>
      </c>
      <c r="AY276" s="18" t="s">
        <v>150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8" t="s">
        <v>80</v>
      </c>
      <c r="BK276" s="193">
        <f>ROUND(I276*H276,2)</f>
        <v>0</v>
      </c>
      <c r="BL276" s="18" t="s">
        <v>156</v>
      </c>
      <c r="BM276" s="192" t="s">
        <v>380</v>
      </c>
    </row>
    <row r="277" s="12" customFormat="1" ht="22.8" customHeight="1">
      <c r="A277" s="12"/>
      <c r="B277" s="166"/>
      <c r="C277" s="12"/>
      <c r="D277" s="167" t="s">
        <v>72</v>
      </c>
      <c r="E277" s="177" t="s">
        <v>381</v>
      </c>
      <c r="F277" s="177" t="s">
        <v>382</v>
      </c>
      <c r="G277" s="12"/>
      <c r="H277" s="12"/>
      <c r="I277" s="169"/>
      <c r="J277" s="178">
        <f>BK277</f>
        <v>0</v>
      </c>
      <c r="K277" s="12"/>
      <c r="L277" s="166"/>
      <c r="M277" s="171"/>
      <c r="N277" s="172"/>
      <c r="O277" s="172"/>
      <c r="P277" s="173">
        <f>SUM(P278:P281)</f>
        <v>0</v>
      </c>
      <c r="Q277" s="172"/>
      <c r="R277" s="173">
        <f>SUM(R278:R281)</f>
        <v>0</v>
      </c>
      <c r="S277" s="172"/>
      <c r="T277" s="174">
        <f>SUM(T278:T281)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67" t="s">
        <v>80</v>
      </c>
      <c r="AT277" s="175" t="s">
        <v>72</v>
      </c>
      <c r="AU277" s="175" t="s">
        <v>80</v>
      </c>
      <c r="AY277" s="167" t="s">
        <v>150</v>
      </c>
      <c r="BK277" s="176">
        <f>SUM(BK278:BK281)</f>
        <v>0</v>
      </c>
    </row>
    <row r="278" s="2" customFormat="1" ht="16.5" customHeight="1">
      <c r="A278" s="37"/>
      <c r="B278" s="179"/>
      <c r="C278" s="180" t="s">
        <v>383</v>
      </c>
      <c r="D278" s="180" t="s">
        <v>152</v>
      </c>
      <c r="E278" s="181" t="s">
        <v>384</v>
      </c>
      <c r="F278" s="182" t="s">
        <v>385</v>
      </c>
      <c r="G278" s="183" t="s">
        <v>268</v>
      </c>
      <c r="H278" s="184">
        <v>2</v>
      </c>
      <c r="I278" s="185"/>
      <c r="J278" s="186">
        <f>ROUND(I278*H278,2)</f>
        <v>0</v>
      </c>
      <c r="K278" s="187"/>
      <c r="L278" s="38"/>
      <c r="M278" s="188" t="s">
        <v>1</v>
      </c>
      <c r="N278" s="189" t="s">
        <v>38</v>
      </c>
      <c r="O278" s="76"/>
      <c r="P278" s="190">
        <f>O278*H278</f>
        <v>0</v>
      </c>
      <c r="Q278" s="190">
        <v>0</v>
      </c>
      <c r="R278" s="190">
        <f>Q278*H278</f>
        <v>0</v>
      </c>
      <c r="S278" s="190">
        <v>0</v>
      </c>
      <c r="T278" s="19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2" t="s">
        <v>156</v>
      </c>
      <c r="AT278" s="192" t="s">
        <v>152</v>
      </c>
      <c r="AU278" s="192" t="s">
        <v>82</v>
      </c>
      <c r="AY278" s="18" t="s">
        <v>150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8" t="s">
        <v>80</v>
      </c>
      <c r="BK278" s="193">
        <f>ROUND(I278*H278,2)</f>
        <v>0</v>
      </c>
      <c r="BL278" s="18" t="s">
        <v>156</v>
      </c>
      <c r="BM278" s="192" t="s">
        <v>386</v>
      </c>
    </row>
    <row r="279" s="2" customFormat="1" ht="16.5" customHeight="1">
      <c r="A279" s="37"/>
      <c r="B279" s="179"/>
      <c r="C279" s="180" t="s">
        <v>387</v>
      </c>
      <c r="D279" s="180" t="s">
        <v>152</v>
      </c>
      <c r="E279" s="181" t="s">
        <v>388</v>
      </c>
      <c r="F279" s="182" t="s">
        <v>389</v>
      </c>
      <c r="G279" s="183" t="s">
        <v>268</v>
      </c>
      <c r="H279" s="184">
        <v>1</v>
      </c>
      <c r="I279" s="185"/>
      <c r="J279" s="186">
        <f>ROUND(I279*H279,2)</f>
        <v>0</v>
      </c>
      <c r="K279" s="187"/>
      <c r="L279" s="38"/>
      <c r="M279" s="188" t="s">
        <v>1</v>
      </c>
      <c r="N279" s="189" t="s">
        <v>38</v>
      </c>
      <c r="O279" s="76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2" t="s">
        <v>156</v>
      </c>
      <c r="AT279" s="192" t="s">
        <v>152</v>
      </c>
      <c r="AU279" s="192" t="s">
        <v>82</v>
      </c>
      <c r="AY279" s="18" t="s">
        <v>150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8" t="s">
        <v>80</v>
      </c>
      <c r="BK279" s="193">
        <f>ROUND(I279*H279,2)</f>
        <v>0</v>
      </c>
      <c r="BL279" s="18" t="s">
        <v>156</v>
      </c>
      <c r="BM279" s="192" t="s">
        <v>390</v>
      </c>
    </row>
    <row r="280" s="2" customFormat="1" ht="37.8" customHeight="1">
      <c r="A280" s="37"/>
      <c r="B280" s="179"/>
      <c r="C280" s="180" t="s">
        <v>391</v>
      </c>
      <c r="D280" s="180" t="s">
        <v>152</v>
      </c>
      <c r="E280" s="181" t="s">
        <v>392</v>
      </c>
      <c r="F280" s="182" t="s">
        <v>393</v>
      </c>
      <c r="G280" s="183" t="s">
        <v>268</v>
      </c>
      <c r="H280" s="184">
        <v>2</v>
      </c>
      <c r="I280" s="185"/>
      <c r="J280" s="186">
        <f>ROUND(I280*H280,2)</f>
        <v>0</v>
      </c>
      <c r="K280" s="187"/>
      <c r="L280" s="38"/>
      <c r="M280" s="188" t="s">
        <v>1</v>
      </c>
      <c r="N280" s="189" t="s">
        <v>38</v>
      </c>
      <c r="O280" s="76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2" t="s">
        <v>156</v>
      </c>
      <c r="AT280" s="192" t="s">
        <v>152</v>
      </c>
      <c r="AU280" s="192" t="s">
        <v>82</v>
      </c>
      <c r="AY280" s="18" t="s">
        <v>150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8" t="s">
        <v>80</v>
      </c>
      <c r="BK280" s="193">
        <f>ROUND(I280*H280,2)</f>
        <v>0</v>
      </c>
      <c r="BL280" s="18" t="s">
        <v>156</v>
      </c>
      <c r="BM280" s="192" t="s">
        <v>394</v>
      </c>
    </row>
    <row r="281" s="2" customFormat="1" ht="16.5" customHeight="1">
      <c r="A281" s="37"/>
      <c r="B281" s="179"/>
      <c r="C281" s="180" t="s">
        <v>395</v>
      </c>
      <c r="D281" s="180" t="s">
        <v>152</v>
      </c>
      <c r="E281" s="181" t="s">
        <v>396</v>
      </c>
      <c r="F281" s="182" t="s">
        <v>397</v>
      </c>
      <c r="G281" s="183" t="s">
        <v>375</v>
      </c>
      <c r="H281" s="184">
        <v>1</v>
      </c>
      <c r="I281" s="185"/>
      <c r="J281" s="186">
        <f>ROUND(I281*H281,2)</f>
        <v>0</v>
      </c>
      <c r="K281" s="187"/>
      <c r="L281" s="38"/>
      <c r="M281" s="188" t="s">
        <v>1</v>
      </c>
      <c r="N281" s="189" t="s">
        <v>38</v>
      </c>
      <c r="O281" s="76"/>
      <c r="P281" s="190">
        <f>O281*H281</f>
        <v>0</v>
      </c>
      <c r="Q281" s="190">
        <v>0</v>
      </c>
      <c r="R281" s="190">
        <f>Q281*H281</f>
        <v>0</v>
      </c>
      <c r="S281" s="190">
        <v>0</v>
      </c>
      <c r="T281" s="19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2" t="s">
        <v>156</v>
      </c>
      <c r="AT281" s="192" t="s">
        <v>152</v>
      </c>
      <c r="AU281" s="192" t="s">
        <v>82</v>
      </c>
      <c r="AY281" s="18" t="s">
        <v>150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8" t="s">
        <v>80</v>
      </c>
      <c r="BK281" s="193">
        <f>ROUND(I281*H281,2)</f>
        <v>0</v>
      </c>
      <c r="BL281" s="18" t="s">
        <v>156</v>
      </c>
      <c r="BM281" s="192" t="s">
        <v>398</v>
      </c>
    </row>
    <row r="282" s="12" customFormat="1" ht="22.8" customHeight="1">
      <c r="A282" s="12"/>
      <c r="B282" s="166"/>
      <c r="C282" s="12"/>
      <c r="D282" s="167" t="s">
        <v>72</v>
      </c>
      <c r="E282" s="177" t="s">
        <v>399</v>
      </c>
      <c r="F282" s="177" t="s">
        <v>400</v>
      </c>
      <c r="G282" s="12"/>
      <c r="H282" s="12"/>
      <c r="I282" s="169"/>
      <c r="J282" s="178">
        <f>BK282</f>
        <v>0</v>
      </c>
      <c r="K282" s="12"/>
      <c r="L282" s="166"/>
      <c r="M282" s="171"/>
      <c r="N282" s="172"/>
      <c r="O282" s="172"/>
      <c r="P282" s="173">
        <f>SUM(P283:P284)</f>
        <v>0</v>
      </c>
      <c r="Q282" s="172"/>
      <c r="R282" s="173">
        <f>SUM(R283:R284)</f>
        <v>0</v>
      </c>
      <c r="S282" s="172"/>
      <c r="T282" s="174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67" t="s">
        <v>80</v>
      </c>
      <c r="AT282" s="175" t="s">
        <v>72</v>
      </c>
      <c r="AU282" s="175" t="s">
        <v>80</v>
      </c>
      <c r="AY282" s="167" t="s">
        <v>150</v>
      </c>
      <c r="BK282" s="176">
        <f>SUM(BK283:BK284)</f>
        <v>0</v>
      </c>
    </row>
    <row r="283" s="2" customFormat="1" ht="16.5" customHeight="1">
      <c r="A283" s="37"/>
      <c r="B283" s="179"/>
      <c r="C283" s="180" t="s">
        <v>401</v>
      </c>
      <c r="D283" s="180" t="s">
        <v>152</v>
      </c>
      <c r="E283" s="181" t="s">
        <v>402</v>
      </c>
      <c r="F283" s="182" t="s">
        <v>403</v>
      </c>
      <c r="G283" s="183" t="s">
        <v>268</v>
      </c>
      <c r="H283" s="184">
        <v>2</v>
      </c>
      <c r="I283" s="185"/>
      <c r="J283" s="186">
        <f>ROUND(I283*H283,2)</f>
        <v>0</v>
      </c>
      <c r="K283" s="187"/>
      <c r="L283" s="38"/>
      <c r="M283" s="188" t="s">
        <v>1</v>
      </c>
      <c r="N283" s="189" t="s">
        <v>38</v>
      </c>
      <c r="O283" s="76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2" t="s">
        <v>156</v>
      </c>
      <c r="AT283" s="192" t="s">
        <v>152</v>
      </c>
      <c r="AU283" s="192" t="s">
        <v>82</v>
      </c>
      <c r="AY283" s="18" t="s">
        <v>150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8" t="s">
        <v>80</v>
      </c>
      <c r="BK283" s="193">
        <f>ROUND(I283*H283,2)</f>
        <v>0</v>
      </c>
      <c r="BL283" s="18" t="s">
        <v>156</v>
      </c>
      <c r="BM283" s="192" t="s">
        <v>404</v>
      </c>
    </row>
    <row r="284" s="2" customFormat="1" ht="33" customHeight="1">
      <c r="A284" s="37"/>
      <c r="B284" s="179"/>
      <c r="C284" s="180" t="s">
        <v>405</v>
      </c>
      <c r="D284" s="180" t="s">
        <v>152</v>
      </c>
      <c r="E284" s="181" t="s">
        <v>406</v>
      </c>
      <c r="F284" s="182" t="s">
        <v>407</v>
      </c>
      <c r="G284" s="183" t="s">
        <v>268</v>
      </c>
      <c r="H284" s="184">
        <v>1</v>
      </c>
      <c r="I284" s="185"/>
      <c r="J284" s="186">
        <f>ROUND(I284*H284,2)</f>
        <v>0</v>
      </c>
      <c r="K284" s="187"/>
      <c r="L284" s="38"/>
      <c r="M284" s="188" t="s">
        <v>1</v>
      </c>
      <c r="N284" s="189" t="s">
        <v>38</v>
      </c>
      <c r="O284" s="76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2" t="s">
        <v>156</v>
      </c>
      <c r="AT284" s="192" t="s">
        <v>152</v>
      </c>
      <c r="AU284" s="192" t="s">
        <v>82</v>
      </c>
      <c r="AY284" s="18" t="s">
        <v>150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8" t="s">
        <v>80</v>
      </c>
      <c r="BK284" s="193">
        <f>ROUND(I284*H284,2)</f>
        <v>0</v>
      </c>
      <c r="BL284" s="18" t="s">
        <v>156</v>
      </c>
      <c r="BM284" s="192" t="s">
        <v>408</v>
      </c>
    </row>
    <row r="285" s="12" customFormat="1" ht="22.8" customHeight="1">
      <c r="A285" s="12"/>
      <c r="B285" s="166"/>
      <c r="C285" s="12"/>
      <c r="D285" s="167" t="s">
        <v>72</v>
      </c>
      <c r="E285" s="177" t="s">
        <v>409</v>
      </c>
      <c r="F285" s="177" t="s">
        <v>410</v>
      </c>
      <c r="G285" s="12"/>
      <c r="H285" s="12"/>
      <c r="I285" s="169"/>
      <c r="J285" s="178">
        <f>BK285</f>
        <v>0</v>
      </c>
      <c r="K285" s="12"/>
      <c r="L285" s="166"/>
      <c r="M285" s="171"/>
      <c r="N285" s="172"/>
      <c r="O285" s="172"/>
      <c r="P285" s="173">
        <f>SUM(P286:P292)</f>
        <v>0</v>
      </c>
      <c r="Q285" s="172"/>
      <c r="R285" s="173">
        <f>SUM(R286:R292)</f>
        <v>0</v>
      </c>
      <c r="S285" s="172"/>
      <c r="T285" s="174">
        <f>SUM(T286:T292)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67" t="s">
        <v>80</v>
      </c>
      <c r="AT285" s="175" t="s">
        <v>72</v>
      </c>
      <c r="AU285" s="175" t="s">
        <v>80</v>
      </c>
      <c r="AY285" s="167" t="s">
        <v>150</v>
      </c>
      <c r="BK285" s="176">
        <f>SUM(BK286:BK292)</f>
        <v>0</v>
      </c>
    </row>
    <row r="286" s="2" customFormat="1" ht="44.25" customHeight="1">
      <c r="A286" s="37"/>
      <c r="B286" s="179"/>
      <c r="C286" s="180" t="s">
        <v>411</v>
      </c>
      <c r="D286" s="180" t="s">
        <v>152</v>
      </c>
      <c r="E286" s="181" t="s">
        <v>412</v>
      </c>
      <c r="F286" s="182" t="s">
        <v>413</v>
      </c>
      <c r="G286" s="183" t="s">
        <v>188</v>
      </c>
      <c r="H286" s="184">
        <v>147.386</v>
      </c>
      <c r="I286" s="185"/>
      <c r="J286" s="186">
        <f>ROUND(I286*H286,2)</f>
        <v>0</v>
      </c>
      <c r="K286" s="187"/>
      <c r="L286" s="38"/>
      <c r="M286" s="188" t="s">
        <v>1</v>
      </c>
      <c r="N286" s="189" t="s">
        <v>38</v>
      </c>
      <c r="O286" s="76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2" t="s">
        <v>156</v>
      </c>
      <c r="AT286" s="192" t="s">
        <v>152</v>
      </c>
      <c r="AU286" s="192" t="s">
        <v>82</v>
      </c>
      <c r="AY286" s="18" t="s">
        <v>150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8" t="s">
        <v>80</v>
      </c>
      <c r="BK286" s="193">
        <f>ROUND(I286*H286,2)</f>
        <v>0</v>
      </c>
      <c r="BL286" s="18" t="s">
        <v>156</v>
      </c>
      <c r="BM286" s="192" t="s">
        <v>414</v>
      </c>
    </row>
    <row r="287" s="2" customFormat="1" ht="62.7" customHeight="1">
      <c r="A287" s="37"/>
      <c r="B287" s="179"/>
      <c r="C287" s="180" t="s">
        <v>415</v>
      </c>
      <c r="D287" s="180" t="s">
        <v>152</v>
      </c>
      <c r="E287" s="181" t="s">
        <v>416</v>
      </c>
      <c r="F287" s="182" t="s">
        <v>417</v>
      </c>
      <c r="G287" s="183" t="s">
        <v>188</v>
      </c>
      <c r="H287" s="184">
        <v>294.77199999999999</v>
      </c>
      <c r="I287" s="185"/>
      <c r="J287" s="186">
        <f>ROUND(I287*H287,2)</f>
        <v>0</v>
      </c>
      <c r="K287" s="187"/>
      <c r="L287" s="38"/>
      <c r="M287" s="188" t="s">
        <v>1</v>
      </c>
      <c r="N287" s="189" t="s">
        <v>38</v>
      </c>
      <c r="O287" s="76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2" t="s">
        <v>156</v>
      </c>
      <c r="AT287" s="192" t="s">
        <v>152</v>
      </c>
      <c r="AU287" s="192" t="s">
        <v>82</v>
      </c>
      <c r="AY287" s="18" t="s">
        <v>150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8" t="s">
        <v>80</v>
      </c>
      <c r="BK287" s="193">
        <f>ROUND(I287*H287,2)</f>
        <v>0</v>
      </c>
      <c r="BL287" s="18" t="s">
        <v>156</v>
      </c>
      <c r="BM287" s="192" t="s">
        <v>418</v>
      </c>
    </row>
    <row r="288" s="13" customFormat="1">
      <c r="A288" s="13"/>
      <c r="B288" s="194"/>
      <c r="C288" s="13"/>
      <c r="D288" s="195" t="s">
        <v>158</v>
      </c>
      <c r="E288" s="13"/>
      <c r="F288" s="197" t="s">
        <v>419</v>
      </c>
      <c r="G288" s="13"/>
      <c r="H288" s="198">
        <v>294.77199999999999</v>
      </c>
      <c r="I288" s="199"/>
      <c r="J288" s="13"/>
      <c r="K288" s="13"/>
      <c r="L288" s="194"/>
      <c r="M288" s="200"/>
      <c r="N288" s="201"/>
      <c r="O288" s="201"/>
      <c r="P288" s="201"/>
      <c r="Q288" s="201"/>
      <c r="R288" s="201"/>
      <c r="S288" s="201"/>
      <c r="T288" s="20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158</v>
      </c>
      <c r="AU288" s="196" t="s">
        <v>82</v>
      </c>
      <c r="AV288" s="13" t="s">
        <v>82</v>
      </c>
      <c r="AW288" s="13" t="s">
        <v>3</v>
      </c>
      <c r="AX288" s="13" t="s">
        <v>80</v>
      </c>
      <c r="AY288" s="196" t="s">
        <v>150</v>
      </c>
    </row>
    <row r="289" s="2" customFormat="1" ht="33" customHeight="1">
      <c r="A289" s="37"/>
      <c r="B289" s="179"/>
      <c r="C289" s="180" t="s">
        <v>420</v>
      </c>
      <c r="D289" s="180" t="s">
        <v>152</v>
      </c>
      <c r="E289" s="181" t="s">
        <v>421</v>
      </c>
      <c r="F289" s="182" t="s">
        <v>422</v>
      </c>
      <c r="G289" s="183" t="s">
        <v>188</v>
      </c>
      <c r="H289" s="184">
        <v>147.386</v>
      </c>
      <c r="I289" s="185"/>
      <c r="J289" s="186">
        <f>ROUND(I289*H289,2)</f>
        <v>0</v>
      </c>
      <c r="K289" s="187"/>
      <c r="L289" s="38"/>
      <c r="M289" s="188" t="s">
        <v>1</v>
      </c>
      <c r="N289" s="189" t="s">
        <v>38</v>
      </c>
      <c r="O289" s="76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2" t="s">
        <v>156</v>
      </c>
      <c r="AT289" s="192" t="s">
        <v>152</v>
      </c>
      <c r="AU289" s="192" t="s">
        <v>82</v>
      </c>
      <c r="AY289" s="18" t="s">
        <v>150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8" t="s">
        <v>80</v>
      </c>
      <c r="BK289" s="193">
        <f>ROUND(I289*H289,2)</f>
        <v>0</v>
      </c>
      <c r="BL289" s="18" t="s">
        <v>156</v>
      </c>
      <c r="BM289" s="192" t="s">
        <v>423</v>
      </c>
    </row>
    <row r="290" s="2" customFormat="1" ht="44.25" customHeight="1">
      <c r="A290" s="37"/>
      <c r="B290" s="179"/>
      <c r="C290" s="180" t="s">
        <v>424</v>
      </c>
      <c r="D290" s="180" t="s">
        <v>152</v>
      </c>
      <c r="E290" s="181" t="s">
        <v>425</v>
      </c>
      <c r="F290" s="182" t="s">
        <v>426</v>
      </c>
      <c r="G290" s="183" t="s">
        <v>188</v>
      </c>
      <c r="H290" s="184">
        <v>2063.404</v>
      </c>
      <c r="I290" s="185"/>
      <c r="J290" s="186">
        <f>ROUND(I290*H290,2)</f>
        <v>0</v>
      </c>
      <c r="K290" s="187"/>
      <c r="L290" s="38"/>
      <c r="M290" s="188" t="s">
        <v>1</v>
      </c>
      <c r="N290" s="189" t="s">
        <v>38</v>
      </c>
      <c r="O290" s="76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2" t="s">
        <v>156</v>
      </c>
      <c r="AT290" s="192" t="s">
        <v>152</v>
      </c>
      <c r="AU290" s="192" t="s">
        <v>82</v>
      </c>
      <c r="AY290" s="18" t="s">
        <v>150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8" t="s">
        <v>80</v>
      </c>
      <c r="BK290" s="193">
        <f>ROUND(I290*H290,2)</f>
        <v>0</v>
      </c>
      <c r="BL290" s="18" t="s">
        <v>156</v>
      </c>
      <c r="BM290" s="192" t="s">
        <v>427</v>
      </c>
    </row>
    <row r="291" s="13" customFormat="1">
      <c r="A291" s="13"/>
      <c r="B291" s="194"/>
      <c r="C291" s="13"/>
      <c r="D291" s="195" t="s">
        <v>158</v>
      </c>
      <c r="E291" s="13"/>
      <c r="F291" s="197" t="s">
        <v>428</v>
      </c>
      <c r="G291" s="13"/>
      <c r="H291" s="198">
        <v>2063.404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158</v>
      </c>
      <c r="AU291" s="196" t="s">
        <v>82</v>
      </c>
      <c r="AV291" s="13" t="s">
        <v>82</v>
      </c>
      <c r="AW291" s="13" t="s">
        <v>3</v>
      </c>
      <c r="AX291" s="13" t="s">
        <v>80</v>
      </c>
      <c r="AY291" s="196" t="s">
        <v>150</v>
      </c>
    </row>
    <row r="292" s="2" customFormat="1" ht="44.25" customHeight="1">
      <c r="A292" s="37"/>
      <c r="B292" s="179"/>
      <c r="C292" s="180" t="s">
        <v>429</v>
      </c>
      <c r="D292" s="180" t="s">
        <v>152</v>
      </c>
      <c r="E292" s="181" t="s">
        <v>430</v>
      </c>
      <c r="F292" s="182" t="s">
        <v>431</v>
      </c>
      <c r="G292" s="183" t="s">
        <v>188</v>
      </c>
      <c r="H292" s="184">
        <v>147.386</v>
      </c>
      <c r="I292" s="185"/>
      <c r="J292" s="186">
        <f>ROUND(I292*H292,2)</f>
        <v>0</v>
      </c>
      <c r="K292" s="187"/>
      <c r="L292" s="38"/>
      <c r="M292" s="188" t="s">
        <v>1</v>
      </c>
      <c r="N292" s="189" t="s">
        <v>38</v>
      </c>
      <c r="O292" s="76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2" t="s">
        <v>156</v>
      </c>
      <c r="AT292" s="192" t="s">
        <v>152</v>
      </c>
      <c r="AU292" s="192" t="s">
        <v>82</v>
      </c>
      <c r="AY292" s="18" t="s">
        <v>150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8" t="s">
        <v>80</v>
      </c>
      <c r="BK292" s="193">
        <f>ROUND(I292*H292,2)</f>
        <v>0</v>
      </c>
      <c r="BL292" s="18" t="s">
        <v>156</v>
      </c>
      <c r="BM292" s="192" t="s">
        <v>432</v>
      </c>
    </row>
    <row r="293" s="12" customFormat="1" ht="22.8" customHeight="1">
      <c r="A293" s="12"/>
      <c r="B293" s="166"/>
      <c r="C293" s="12"/>
      <c r="D293" s="167" t="s">
        <v>72</v>
      </c>
      <c r="E293" s="177" t="s">
        <v>433</v>
      </c>
      <c r="F293" s="177" t="s">
        <v>434</v>
      </c>
      <c r="G293" s="12"/>
      <c r="H293" s="12"/>
      <c r="I293" s="169"/>
      <c r="J293" s="178">
        <f>BK293</f>
        <v>0</v>
      </c>
      <c r="K293" s="12"/>
      <c r="L293" s="166"/>
      <c r="M293" s="171"/>
      <c r="N293" s="172"/>
      <c r="O293" s="172"/>
      <c r="P293" s="173">
        <f>P294</f>
        <v>0</v>
      </c>
      <c r="Q293" s="172"/>
      <c r="R293" s="173">
        <f>R294</f>
        <v>0</v>
      </c>
      <c r="S293" s="172"/>
      <c r="T293" s="174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67" t="s">
        <v>80</v>
      </c>
      <c r="AT293" s="175" t="s">
        <v>72</v>
      </c>
      <c r="AU293" s="175" t="s">
        <v>80</v>
      </c>
      <c r="AY293" s="167" t="s">
        <v>150</v>
      </c>
      <c r="BK293" s="176">
        <f>BK294</f>
        <v>0</v>
      </c>
    </row>
    <row r="294" s="2" customFormat="1" ht="55.5" customHeight="1">
      <c r="A294" s="37"/>
      <c r="B294" s="179"/>
      <c r="C294" s="180" t="s">
        <v>435</v>
      </c>
      <c r="D294" s="180" t="s">
        <v>152</v>
      </c>
      <c r="E294" s="181" t="s">
        <v>436</v>
      </c>
      <c r="F294" s="182" t="s">
        <v>437</v>
      </c>
      <c r="G294" s="183" t="s">
        <v>188</v>
      </c>
      <c r="H294" s="184">
        <v>446.05700000000002</v>
      </c>
      <c r="I294" s="185"/>
      <c r="J294" s="186">
        <f>ROUND(I294*H294,2)</f>
        <v>0</v>
      </c>
      <c r="K294" s="187"/>
      <c r="L294" s="38"/>
      <c r="M294" s="188" t="s">
        <v>1</v>
      </c>
      <c r="N294" s="189" t="s">
        <v>38</v>
      </c>
      <c r="O294" s="76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2" t="s">
        <v>156</v>
      </c>
      <c r="AT294" s="192" t="s">
        <v>152</v>
      </c>
      <c r="AU294" s="192" t="s">
        <v>82</v>
      </c>
      <c r="AY294" s="18" t="s">
        <v>150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8" t="s">
        <v>80</v>
      </c>
      <c r="BK294" s="193">
        <f>ROUND(I294*H294,2)</f>
        <v>0</v>
      </c>
      <c r="BL294" s="18" t="s">
        <v>156</v>
      </c>
      <c r="BM294" s="192" t="s">
        <v>438</v>
      </c>
    </row>
    <row r="295" s="12" customFormat="1" ht="25.92" customHeight="1">
      <c r="A295" s="12"/>
      <c r="B295" s="166"/>
      <c r="C295" s="12"/>
      <c r="D295" s="167" t="s">
        <v>72</v>
      </c>
      <c r="E295" s="168" t="s">
        <v>439</v>
      </c>
      <c r="F295" s="168" t="s">
        <v>439</v>
      </c>
      <c r="G295" s="12"/>
      <c r="H295" s="12"/>
      <c r="I295" s="169"/>
      <c r="J295" s="170">
        <f>BK295</f>
        <v>0</v>
      </c>
      <c r="K295" s="12"/>
      <c r="L295" s="166"/>
      <c r="M295" s="171"/>
      <c r="N295" s="172"/>
      <c r="O295" s="172"/>
      <c r="P295" s="173">
        <f>P296+P336+P384+P467+P475+P477+P479+P481+P516+P518+P526+P577+P588+P595+P610+P652+P672</f>
        <v>0</v>
      </c>
      <c r="Q295" s="172"/>
      <c r="R295" s="173">
        <f>R296+R336+R384+R467+R475+R477+R479+R481+R516+R518+R526+R577+R588+R595+R610+R652+R672</f>
        <v>52.63594625999999</v>
      </c>
      <c r="S295" s="172"/>
      <c r="T295" s="174">
        <f>T296+T336+T384+T467+T475+T477+T479+T481+T516+T518+T526+T577+T588+T595+T610+T652+T672</f>
        <v>21.481692489999997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67" t="s">
        <v>82</v>
      </c>
      <c r="AT295" s="175" t="s">
        <v>72</v>
      </c>
      <c r="AU295" s="175" t="s">
        <v>73</v>
      </c>
      <c r="AY295" s="167" t="s">
        <v>150</v>
      </c>
      <c r="BK295" s="176">
        <f>BK296+BK336+BK384+BK467+BK475+BK477+BK479+BK481+BK516+BK518+BK526+BK577+BK588+BK595+BK610+BK652+BK672</f>
        <v>0</v>
      </c>
    </row>
    <row r="296" s="12" customFormat="1" ht="22.8" customHeight="1">
      <c r="A296" s="12"/>
      <c r="B296" s="166"/>
      <c r="C296" s="12"/>
      <c r="D296" s="167" t="s">
        <v>72</v>
      </c>
      <c r="E296" s="177" t="s">
        <v>440</v>
      </c>
      <c r="F296" s="177" t="s">
        <v>441</v>
      </c>
      <c r="G296" s="12"/>
      <c r="H296" s="12"/>
      <c r="I296" s="169"/>
      <c r="J296" s="178">
        <f>BK296</f>
        <v>0</v>
      </c>
      <c r="K296" s="12"/>
      <c r="L296" s="166"/>
      <c r="M296" s="171"/>
      <c r="N296" s="172"/>
      <c r="O296" s="172"/>
      <c r="P296" s="173">
        <f>SUM(P297:P335)</f>
        <v>0</v>
      </c>
      <c r="Q296" s="172"/>
      <c r="R296" s="173">
        <f>SUM(R297:R335)</f>
        <v>3.68577054</v>
      </c>
      <c r="S296" s="172"/>
      <c r="T296" s="174">
        <f>SUM(T297:T335)</f>
        <v>0.26624400000000004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7" t="s">
        <v>82</v>
      </c>
      <c r="AT296" s="175" t="s">
        <v>72</v>
      </c>
      <c r="AU296" s="175" t="s">
        <v>80</v>
      </c>
      <c r="AY296" s="167" t="s">
        <v>150</v>
      </c>
      <c r="BK296" s="176">
        <f>SUM(BK297:BK335)</f>
        <v>0</v>
      </c>
    </row>
    <row r="297" s="2" customFormat="1" ht="37.8" customHeight="1">
      <c r="A297" s="37"/>
      <c r="B297" s="179"/>
      <c r="C297" s="180" t="s">
        <v>442</v>
      </c>
      <c r="D297" s="180" t="s">
        <v>152</v>
      </c>
      <c r="E297" s="181" t="s">
        <v>443</v>
      </c>
      <c r="F297" s="182" t="s">
        <v>444</v>
      </c>
      <c r="G297" s="183" t="s">
        <v>155</v>
      </c>
      <c r="H297" s="184">
        <v>256.5</v>
      </c>
      <c r="I297" s="185"/>
      <c r="J297" s="186">
        <f>ROUND(I297*H297,2)</f>
        <v>0</v>
      </c>
      <c r="K297" s="187"/>
      <c r="L297" s="38"/>
      <c r="M297" s="188" t="s">
        <v>1</v>
      </c>
      <c r="N297" s="189" t="s">
        <v>38</v>
      </c>
      <c r="O297" s="76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2" t="s">
        <v>243</v>
      </c>
      <c r="AT297" s="192" t="s">
        <v>152</v>
      </c>
      <c r="AU297" s="192" t="s">
        <v>82</v>
      </c>
      <c r="AY297" s="18" t="s">
        <v>150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8" t="s">
        <v>80</v>
      </c>
      <c r="BK297" s="193">
        <f>ROUND(I297*H297,2)</f>
        <v>0</v>
      </c>
      <c r="BL297" s="18" t="s">
        <v>243</v>
      </c>
      <c r="BM297" s="192" t="s">
        <v>445</v>
      </c>
    </row>
    <row r="298" s="15" customFormat="1">
      <c r="A298" s="15"/>
      <c r="B298" s="211"/>
      <c r="C298" s="15"/>
      <c r="D298" s="195" t="s">
        <v>158</v>
      </c>
      <c r="E298" s="212" t="s">
        <v>1</v>
      </c>
      <c r="F298" s="213" t="s">
        <v>446</v>
      </c>
      <c r="G298" s="15"/>
      <c r="H298" s="212" t="s">
        <v>1</v>
      </c>
      <c r="I298" s="214"/>
      <c r="J298" s="15"/>
      <c r="K298" s="15"/>
      <c r="L298" s="211"/>
      <c r="M298" s="215"/>
      <c r="N298" s="216"/>
      <c r="O298" s="216"/>
      <c r="P298" s="216"/>
      <c r="Q298" s="216"/>
      <c r="R298" s="216"/>
      <c r="S298" s="216"/>
      <c r="T298" s="21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12" t="s">
        <v>158</v>
      </c>
      <c r="AU298" s="212" t="s">
        <v>82</v>
      </c>
      <c r="AV298" s="15" t="s">
        <v>80</v>
      </c>
      <c r="AW298" s="15" t="s">
        <v>30</v>
      </c>
      <c r="AX298" s="15" t="s">
        <v>73</v>
      </c>
      <c r="AY298" s="212" t="s">
        <v>150</v>
      </c>
    </row>
    <row r="299" s="13" customFormat="1">
      <c r="A299" s="13"/>
      <c r="B299" s="194"/>
      <c r="C299" s="13"/>
      <c r="D299" s="195" t="s">
        <v>158</v>
      </c>
      <c r="E299" s="196" t="s">
        <v>1</v>
      </c>
      <c r="F299" s="197" t="s">
        <v>447</v>
      </c>
      <c r="G299" s="13"/>
      <c r="H299" s="198">
        <v>256.5</v>
      </c>
      <c r="I299" s="199"/>
      <c r="J299" s="13"/>
      <c r="K299" s="13"/>
      <c r="L299" s="194"/>
      <c r="M299" s="200"/>
      <c r="N299" s="201"/>
      <c r="O299" s="201"/>
      <c r="P299" s="201"/>
      <c r="Q299" s="201"/>
      <c r="R299" s="201"/>
      <c r="S299" s="201"/>
      <c r="T299" s="20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6" t="s">
        <v>158</v>
      </c>
      <c r="AU299" s="196" t="s">
        <v>82</v>
      </c>
      <c r="AV299" s="13" t="s">
        <v>82</v>
      </c>
      <c r="AW299" s="13" t="s">
        <v>30</v>
      </c>
      <c r="AX299" s="13" t="s">
        <v>80</v>
      </c>
      <c r="AY299" s="196" t="s">
        <v>150</v>
      </c>
    </row>
    <row r="300" s="2" customFormat="1" ht="16.5" customHeight="1">
      <c r="A300" s="37"/>
      <c r="B300" s="179"/>
      <c r="C300" s="218" t="s">
        <v>448</v>
      </c>
      <c r="D300" s="218" t="s">
        <v>213</v>
      </c>
      <c r="E300" s="219" t="s">
        <v>449</v>
      </c>
      <c r="F300" s="220" t="s">
        <v>450</v>
      </c>
      <c r="G300" s="221" t="s">
        <v>188</v>
      </c>
      <c r="H300" s="222">
        <v>0.076999999999999999</v>
      </c>
      <c r="I300" s="223"/>
      <c r="J300" s="224">
        <f>ROUND(I300*H300,2)</f>
        <v>0</v>
      </c>
      <c r="K300" s="225"/>
      <c r="L300" s="226"/>
      <c r="M300" s="227" t="s">
        <v>1</v>
      </c>
      <c r="N300" s="228" t="s">
        <v>38</v>
      </c>
      <c r="O300" s="76"/>
      <c r="P300" s="190">
        <f>O300*H300</f>
        <v>0</v>
      </c>
      <c r="Q300" s="190">
        <v>1</v>
      </c>
      <c r="R300" s="190">
        <f>Q300*H300</f>
        <v>0.076999999999999999</v>
      </c>
      <c r="S300" s="190">
        <v>0</v>
      </c>
      <c r="T300" s="19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2" t="s">
        <v>328</v>
      </c>
      <c r="AT300" s="192" t="s">
        <v>213</v>
      </c>
      <c r="AU300" s="192" t="s">
        <v>82</v>
      </c>
      <c r="AY300" s="18" t="s">
        <v>150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8" t="s">
        <v>80</v>
      </c>
      <c r="BK300" s="193">
        <f>ROUND(I300*H300,2)</f>
        <v>0</v>
      </c>
      <c r="BL300" s="18" t="s">
        <v>243</v>
      </c>
      <c r="BM300" s="192" t="s">
        <v>451</v>
      </c>
    </row>
    <row r="301" s="13" customFormat="1">
      <c r="A301" s="13"/>
      <c r="B301" s="194"/>
      <c r="C301" s="13"/>
      <c r="D301" s="195" t="s">
        <v>158</v>
      </c>
      <c r="E301" s="196" t="s">
        <v>1</v>
      </c>
      <c r="F301" s="197" t="s">
        <v>452</v>
      </c>
      <c r="G301" s="13"/>
      <c r="H301" s="198">
        <v>0.076999999999999999</v>
      </c>
      <c r="I301" s="199"/>
      <c r="J301" s="13"/>
      <c r="K301" s="13"/>
      <c r="L301" s="194"/>
      <c r="M301" s="200"/>
      <c r="N301" s="201"/>
      <c r="O301" s="201"/>
      <c r="P301" s="201"/>
      <c r="Q301" s="201"/>
      <c r="R301" s="201"/>
      <c r="S301" s="201"/>
      <c r="T301" s="20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6" t="s">
        <v>158</v>
      </c>
      <c r="AU301" s="196" t="s">
        <v>82</v>
      </c>
      <c r="AV301" s="13" t="s">
        <v>82</v>
      </c>
      <c r="AW301" s="13" t="s">
        <v>30</v>
      </c>
      <c r="AX301" s="13" t="s">
        <v>80</v>
      </c>
      <c r="AY301" s="196" t="s">
        <v>150</v>
      </c>
    </row>
    <row r="302" s="2" customFormat="1" ht="33" customHeight="1">
      <c r="A302" s="37"/>
      <c r="B302" s="179"/>
      <c r="C302" s="180" t="s">
        <v>453</v>
      </c>
      <c r="D302" s="180" t="s">
        <v>152</v>
      </c>
      <c r="E302" s="181" t="s">
        <v>454</v>
      </c>
      <c r="F302" s="182" t="s">
        <v>455</v>
      </c>
      <c r="G302" s="183" t="s">
        <v>155</v>
      </c>
      <c r="H302" s="184">
        <v>30.449999999999999</v>
      </c>
      <c r="I302" s="185"/>
      <c r="J302" s="186">
        <f>ROUND(I302*H302,2)</f>
        <v>0</v>
      </c>
      <c r="K302" s="187"/>
      <c r="L302" s="38"/>
      <c r="M302" s="188" t="s">
        <v>1</v>
      </c>
      <c r="N302" s="189" t="s">
        <v>38</v>
      </c>
      <c r="O302" s="76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2" t="s">
        <v>243</v>
      </c>
      <c r="AT302" s="192" t="s">
        <v>152</v>
      </c>
      <c r="AU302" s="192" t="s">
        <v>82</v>
      </c>
      <c r="AY302" s="18" t="s">
        <v>150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8" t="s">
        <v>80</v>
      </c>
      <c r="BK302" s="193">
        <f>ROUND(I302*H302,2)</f>
        <v>0</v>
      </c>
      <c r="BL302" s="18" t="s">
        <v>243</v>
      </c>
      <c r="BM302" s="192" t="s">
        <v>456</v>
      </c>
    </row>
    <row r="303" s="15" customFormat="1">
      <c r="A303" s="15"/>
      <c r="B303" s="211"/>
      <c r="C303" s="15"/>
      <c r="D303" s="195" t="s">
        <v>158</v>
      </c>
      <c r="E303" s="212" t="s">
        <v>1</v>
      </c>
      <c r="F303" s="213" t="s">
        <v>457</v>
      </c>
      <c r="G303" s="15"/>
      <c r="H303" s="212" t="s">
        <v>1</v>
      </c>
      <c r="I303" s="214"/>
      <c r="J303" s="15"/>
      <c r="K303" s="15"/>
      <c r="L303" s="211"/>
      <c r="M303" s="215"/>
      <c r="N303" s="216"/>
      <c r="O303" s="216"/>
      <c r="P303" s="216"/>
      <c r="Q303" s="216"/>
      <c r="R303" s="216"/>
      <c r="S303" s="216"/>
      <c r="T303" s="21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12" t="s">
        <v>158</v>
      </c>
      <c r="AU303" s="212" t="s">
        <v>82</v>
      </c>
      <c r="AV303" s="15" t="s">
        <v>80</v>
      </c>
      <c r="AW303" s="15" t="s">
        <v>30</v>
      </c>
      <c r="AX303" s="15" t="s">
        <v>73</v>
      </c>
      <c r="AY303" s="212" t="s">
        <v>150</v>
      </c>
    </row>
    <row r="304" s="13" customFormat="1">
      <c r="A304" s="13"/>
      <c r="B304" s="194"/>
      <c r="C304" s="13"/>
      <c r="D304" s="195" t="s">
        <v>158</v>
      </c>
      <c r="E304" s="196" t="s">
        <v>1</v>
      </c>
      <c r="F304" s="197" t="s">
        <v>458</v>
      </c>
      <c r="G304" s="13"/>
      <c r="H304" s="198">
        <v>30.449999999999999</v>
      </c>
      <c r="I304" s="199"/>
      <c r="J304" s="13"/>
      <c r="K304" s="13"/>
      <c r="L304" s="194"/>
      <c r="M304" s="200"/>
      <c r="N304" s="201"/>
      <c r="O304" s="201"/>
      <c r="P304" s="201"/>
      <c r="Q304" s="201"/>
      <c r="R304" s="201"/>
      <c r="S304" s="201"/>
      <c r="T304" s="20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6" t="s">
        <v>158</v>
      </c>
      <c r="AU304" s="196" t="s">
        <v>82</v>
      </c>
      <c r="AV304" s="13" t="s">
        <v>82</v>
      </c>
      <c r="AW304" s="13" t="s">
        <v>30</v>
      </c>
      <c r="AX304" s="13" t="s">
        <v>80</v>
      </c>
      <c r="AY304" s="196" t="s">
        <v>150</v>
      </c>
    </row>
    <row r="305" s="2" customFormat="1" ht="16.5" customHeight="1">
      <c r="A305" s="37"/>
      <c r="B305" s="179"/>
      <c r="C305" s="218" t="s">
        <v>459</v>
      </c>
      <c r="D305" s="218" t="s">
        <v>213</v>
      </c>
      <c r="E305" s="219" t="s">
        <v>449</v>
      </c>
      <c r="F305" s="220" t="s">
        <v>450</v>
      </c>
      <c r="G305" s="221" t="s">
        <v>188</v>
      </c>
      <c r="H305" s="222">
        <v>0.010999999999999999</v>
      </c>
      <c r="I305" s="223"/>
      <c r="J305" s="224">
        <f>ROUND(I305*H305,2)</f>
        <v>0</v>
      </c>
      <c r="K305" s="225"/>
      <c r="L305" s="226"/>
      <c r="M305" s="227" t="s">
        <v>1</v>
      </c>
      <c r="N305" s="228" t="s">
        <v>38</v>
      </c>
      <c r="O305" s="76"/>
      <c r="P305" s="190">
        <f>O305*H305</f>
        <v>0</v>
      </c>
      <c r="Q305" s="190">
        <v>1</v>
      </c>
      <c r="R305" s="190">
        <f>Q305*H305</f>
        <v>0.010999999999999999</v>
      </c>
      <c r="S305" s="190">
        <v>0</v>
      </c>
      <c r="T305" s="19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2" t="s">
        <v>328</v>
      </c>
      <c r="AT305" s="192" t="s">
        <v>213</v>
      </c>
      <c r="AU305" s="192" t="s">
        <v>82</v>
      </c>
      <c r="AY305" s="18" t="s">
        <v>150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8" t="s">
        <v>80</v>
      </c>
      <c r="BK305" s="193">
        <f>ROUND(I305*H305,2)</f>
        <v>0</v>
      </c>
      <c r="BL305" s="18" t="s">
        <v>243</v>
      </c>
      <c r="BM305" s="192" t="s">
        <v>460</v>
      </c>
    </row>
    <row r="306" s="13" customFormat="1">
      <c r="A306" s="13"/>
      <c r="B306" s="194"/>
      <c r="C306" s="13"/>
      <c r="D306" s="195" t="s">
        <v>158</v>
      </c>
      <c r="E306" s="196" t="s">
        <v>1</v>
      </c>
      <c r="F306" s="197" t="s">
        <v>461</v>
      </c>
      <c r="G306" s="13"/>
      <c r="H306" s="198">
        <v>0.010999999999999999</v>
      </c>
      <c r="I306" s="199"/>
      <c r="J306" s="13"/>
      <c r="K306" s="13"/>
      <c r="L306" s="194"/>
      <c r="M306" s="200"/>
      <c r="N306" s="201"/>
      <c r="O306" s="201"/>
      <c r="P306" s="201"/>
      <c r="Q306" s="201"/>
      <c r="R306" s="201"/>
      <c r="S306" s="201"/>
      <c r="T306" s="20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6" t="s">
        <v>158</v>
      </c>
      <c r="AU306" s="196" t="s">
        <v>82</v>
      </c>
      <c r="AV306" s="13" t="s">
        <v>82</v>
      </c>
      <c r="AW306" s="13" t="s">
        <v>30</v>
      </c>
      <c r="AX306" s="13" t="s">
        <v>80</v>
      </c>
      <c r="AY306" s="196" t="s">
        <v>150</v>
      </c>
    </row>
    <row r="307" s="2" customFormat="1" ht="24.15" customHeight="1">
      <c r="A307" s="37"/>
      <c r="B307" s="179"/>
      <c r="C307" s="180" t="s">
        <v>462</v>
      </c>
      <c r="D307" s="180" t="s">
        <v>152</v>
      </c>
      <c r="E307" s="181" t="s">
        <v>463</v>
      </c>
      <c r="F307" s="182" t="s">
        <v>464</v>
      </c>
      <c r="G307" s="183" t="s">
        <v>155</v>
      </c>
      <c r="H307" s="184">
        <v>66.561000000000007</v>
      </c>
      <c r="I307" s="185"/>
      <c r="J307" s="186">
        <f>ROUND(I307*H307,2)</f>
        <v>0</v>
      </c>
      <c r="K307" s="187"/>
      <c r="L307" s="38"/>
      <c r="M307" s="188" t="s">
        <v>1</v>
      </c>
      <c r="N307" s="189" t="s">
        <v>38</v>
      </c>
      <c r="O307" s="76"/>
      <c r="P307" s="190">
        <f>O307*H307</f>
        <v>0</v>
      </c>
      <c r="Q307" s="190">
        <v>0</v>
      </c>
      <c r="R307" s="190">
        <f>Q307*H307</f>
        <v>0</v>
      </c>
      <c r="S307" s="190">
        <v>0.0040000000000000001</v>
      </c>
      <c r="T307" s="191">
        <f>S307*H307</f>
        <v>0.26624400000000004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2" t="s">
        <v>243</v>
      </c>
      <c r="AT307" s="192" t="s">
        <v>152</v>
      </c>
      <c r="AU307" s="192" t="s">
        <v>82</v>
      </c>
      <c r="AY307" s="18" t="s">
        <v>150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8" t="s">
        <v>80</v>
      </c>
      <c r="BK307" s="193">
        <f>ROUND(I307*H307,2)</f>
        <v>0</v>
      </c>
      <c r="BL307" s="18" t="s">
        <v>243</v>
      </c>
      <c r="BM307" s="192" t="s">
        <v>465</v>
      </c>
    </row>
    <row r="308" s="13" customFormat="1">
      <c r="A308" s="13"/>
      <c r="B308" s="194"/>
      <c r="C308" s="13"/>
      <c r="D308" s="195" t="s">
        <v>158</v>
      </c>
      <c r="E308" s="196" t="s">
        <v>1</v>
      </c>
      <c r="F308" s="197" t="s">
        <v>466</v>
      </c>
      <c r="G308" s="13"/>
      <c r="H308" s="198">
        <v>66.561000000000007</v>
      </c>
      <c r="I308" s="199"/>
      <c r="J308" s="13"/>
      <c r="K308" s="13"/>
      <c r="L308" s="194"/>
      <c r="M308" s="200"/>
      <c r="N308" s="201"/>
      <c r="O308" s="201"/>
      <c r="P308" s="201"/>
      <c r="Q308" s="201"/>
      <c r="R308" s="201"/>
      <c r="S308" s="201"/>
      <c r="T308" s="20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6" t="s">
        <v>158</v>
      </c>
      <c r="AU308" s="196" t="s">
        <v>82</v>
      </c>
      <c r="AV308" s="13" t="s">
        <v>82</v>
      </c>
      <c r="AW308" s="13" t="s">
        <v>30</v>
      </c>
      <c r="AX308" s="13" t="s">
        <v>80</v>
      </c>
      <c r="AY308" s="196" t="s">
        <v>150</v>
      </c>
    </row>
    <row r="309" s="2" customFormat="1" ht="24.15" customHeight="1">
      <c r="A309" s="37"/>
      <c r="B309" s="179"/>
      <c r="C309" s="180" t="s">
        <v>467</v>
      </c>
      <c r="D309" s="180" t="s">
        <v>152</v>
      </c>
      <c r="E309" s="181" t="s">
        <v>468</v>
      </c>
      <c r="F309" s="182" t="s">
        <v>469</v>
      </c>
      <c r="G309" s="183" t="s">
        <v>155</v>
      </c>
      <c r="H309" s="184">
        <v>513</v>
      </c>
      <c r="I309" s="185"/>
      <c r="J309" s="186">
        <f>ROUND(I309*H309,2)</f>
        <v>0</v>
      </c>
      <c r="K309" s="187"/>
      <c r="L309" s="38"/>
      <c r="M309" s="188" t="s">
        <v>1</v>
      </c>
      <c r="N309" s="189" t="s">
        <v>38</v>
      </c>
      <c r="O309" s="76"/>
      <c r="P309" s="190">
        <f>O309*H309</f>
        <v>0</v>
      </c>
      <c r="Q309" s="190">
        <v>0.00040000000000000002</v>
      </c>
      <c r="R309" s="190">
        <f>Q309*H309</f>
        <v>0.20520000000000002</v>
      </c>
      <c r="S309" s="190">
        <v>0</v>
      </c>
      <c r="T309" s="19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2" t="s">
        <v>243</v>
      </c>
      <c r="AT309" s="192" t="s">
        <v>152</v>
      </c>
      <c r="AU309" s="192" t="s">
        <v>82</v>
      </c>
      <c r="AY309" s="18" t="s">
        <v>150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8" t="s">
        <v>80</v>
      </c>
      <c r="BK309" s="193">
        <f>ROUND(I309*H309,2)</f>
        <v>0</v>
      </c>
      <c r="BL309" s="18" t="s">
        <v>243</v>
      </c>
      <c r="BM309" s="192" t="s">
        <v>470</v>
      </c>
    </row>
    <row r="310" s="13" customFormat="1">
      <c r="A310" s="13"/>
      <c r="B310" s="194"/>
      <c r="C310" s="13"/>
      <c r="D310" s="195" t="s">
        <v>158</v>
      </c>
      <c r="E310" s="196" t="s">
        <v>1</v>
      </c>
      <c r="F310" s="197" t="s">
        <v>471</v>
      </c>
      <c r="G310" s="13"/>
      <c r="H310" s="198">
        <v>513</v>
      </c>
      <c r="I310" s="199"/>
      <c r="J310" s="13"/>
      <c r="K310" s="13"/>
      <c r="L310" s="194"/>
      <c r="M310" s="200"/>
      <c r="N310" s="201"/>
      <c r="O310" s="201"/>
      <c r="P310" s="201"/>
      <c r="Q310" s="201"/>
      <c r="R310" s="201"/>
      <c r="S310" s="201"/>
      <c r="T310" s="20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6" t="s">
        <v>158</v>
      </c>
      <c r="AU310" s="196" t="s">
        <v>82</v>
      </c>
      <c r="AV310" s="13" t="s">
        <v>82</v>
      </c>
      <c r="AW310" s="13" t="s">
        <v>30</v>
      </c>
      <c r="AX310" s="13" t="s">
        <v>80</v>
      </c>
      <c r="AY310" s="196" t="s">
        <v>150</v>
      </c>
    </row>
    <row r="311" s="2" customFormat="1" ht="44.25" customHeight="1">
      <c r="A311" s="37"/>
      <c r="B311" s="179"/>
      <c r="C311" s="218" t="s">
        <v>472</v>
      </c>
      <c r="D311" s="218" t="s">
        <v>213</v>
      </c>
      <c r="E311" s="219" t="s">
        <v>473</v>
      </c>
      <c r="F311" s="220" t="s">
        <v>474</v>
      </c>
      <c r="G311" s="221" t="s">
        <v>155</v>
      </c>
      <c r="H311" s="222">
        <v>294.97500000000002</v>
      </c>
      <c r="I311" s="223"/>
      <c r="J311" s="224">
        <f>ROUND(I311*H311,2)</f>
        <v>0</v>
      </c>
      <c r="K311" s="225"/>
      <c r="L311" s="226"/>
      <c r="M311" s="227" t="s">
        <v>1</v>
      </c>
      <c r="N311" s="228" t="s">
        <v>38</v>
      </c>
      <c r="O311" s="76"/>
      <c r="P311" s="190">
        <f>O311*H311</f>
        <v>0</v>
      </c>
      <c r="Q311" s="190">
        <v>0.0054000000000000003</v>
      </c>
      <c r="R311" s="190">
        <f>Q311*H311</f>
        <v>1.5928650000000002</v>
      </c>
      <c r="S311" s="190">
        <v>0</v>
      </c>
      <c r="T311" s="19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2" t="s">
        <v>328</v>
      </c>
      <c r="AT311" s="192" t="s">
        <v>213</v>
      </c>
      <c r="AU311" s="192" t="s">
        <v>82</v>
      </c>
      <c r="AY311" s="18" t="s">
        <v>150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8" t="s">
        <v>80</v>
      </c>
      <c r="BK311" s="193">
        <f>ROUND(I311*H311,2)</f>
        <v>0</v>
      </c>
      <c r="BL311" s="18" t="s">
        <v>243</v>
      </c>
      <c r="BM311" s="192" t="s">
        <v>475</v>
      </c>
    </row>
    <row r="312" s="13" customFormat="1">
      <c r="A312" s="13"/>
      <c r="B312" s="194"/>
      <c r="C312" s="13"/>
      <c r="D312" s="195" t="s">
        <v>158</v>
      </c>
      <c r="E312" s="196" t="s">
        <v>1</v>
      </c>
      <c r="F312" s="197" t="s">
        <v>476</v>
      </c>
      <c r="G312" s="13"/>
      <c r="H312" s="198">
        <v>294.97500000000002</v>
      </c>
      <c r="I312" s="199"/>
      <c r="J312" s="13"/>
      <c r="K312" s="13"/>
      <c r="L312" s="194"/>
      <c r="M312" s="200"/>
      <c r="N312" s="201"/>
      <c r="O312" s="201"/>
      <c r="P312" s="201"/>
      <c r="Q312" s="201"/>
      <c r="R312" s="201"/>
      <c r="S312" s="201"/>
      <c r="T312" s="20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6" t="s">
        <v>158</v>
      </c>
      <c r="AU312" s="196" t="s">
        <v>82</v>
      </c>
      <c r="AV312" s="13" t="s">
        <v>82</v>
      </c>
      <c r="AW312" s="13" t="s">
        <v>30</v>
      </c>
      <c r="AX312" s="13" t="s">
        <v>80</v>
      </c>
      <c r="AY312" s="196" t="s">
        <v>150</v>
      </c>
    </row>
    <row r="313" s="2" customFormat="1" ht="55.5" customHeight="1">
      <c r="A313" s="37"/>
      <c r="B313" s="179"/>
      <c r="C313" s="218" t="s">
        <v>477</v>
      </c>
      <c r="D313" s="218" t="s">
        <v>213</v>
      </c>
      <c r="E313" s="219" t="s">
        <v>478</v>
      </c>
      <c r="F313" s="220" t="s">
        <v>479</v>
      </c>
      <c r="G313" s="221" t="s">
        <v>155</v>
      </c>
      <c r="H313" s="222">
        <v>294.97500000000002</v>
      </c>
      <c r="I313" s="223"/>
      <c r="J313" s="224">
        <f>ROUND(I313*H313,2)</f>
        <v>0</v>
      </c>
      <c r="K313" s="225"/>
      <c r="L313" s="226"/>
      <c r="M313" s="227" t="s">
        <v>1</v>
      </c>
      <c r="N313" s="228" t="s">
        <v>38</v>
      </c>
      <c r="O313" s="76"/>
      <c r="P313" s="190">
        <f>O313*H313</f>
        <v>0</v>
      </c>
      <c r="Q313" s="190">
        <v>0.0047000000000000002</v>
      </c>
      <c r="R313" s="190">
        <f>Q313*H313</f>
        <v>1.3863825000000001</v>
      </c>
      <c r="S313" s="190">
        <v>0</v>
      </c>
      <c r="T313" s="19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2" t="s">
        <v>328</v>
      </c>
      <c r="AT313" s="192" t="s">
        <v>213</v>
      </c>
      <c r="AU313" s="192" t="s">
        <v>82</v>
      </c>
      <c r="AY313" s="18" t="s">
        <v>150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8" t="s">
        <v>80</v>
      </c>
      <c r="BK313" s="193">
        <f>ROUND(I313*H313,2)</f>
        <v>0</v>
      </c>
      <c r="BL313" s="18" t="s">
        <v>243</v>
      </c>
      <c r="BM313" s="192" t="s">
        <v>480</v>
      </c>
    </row>
    <row r="314" s="13" customFormat="1">
      <c r="A314" s="13"/>
      <c r="B314" s="194"/>
      <c r="C314" s="13"/>
      <c r="D314" s="195" t="s">
        <v>158</v>
      </c>
      <c r="E314" s="196" t="s">
        <v>1</v>
      </c>
      <c r="F314" s="197" t="s">
        <v>476</v>
      </c>
      <c r="G314" s="13"/>
      <c r="H314" s="198">
        <v>294.97500000000002</v>
      </c>
      <c r="I314" s="199"/>
      <c r="J314" s="13"/>
      <c r="K314" s="13"/>
      <c r="L314" s="194"/>
      <c r="M314" s="200"/>
      <c r="N314" s="201"/>
      <c r="O314" s="201"/>
      <c r="P314" s="201"/>
      <c r="Q314" s="201"/>
      <c r="R314" s="201"/>
      <c r="S314" s="201"/>
      <c r="T314" s="20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6" t="s">
        <v>158</v>
      </c>
      <c r="AU314" s="196" t="s">
        <v>82</v>
      </c>
      <c r="AV314" s="13" t="s">
        <v>82</v>
      </c>
      <c r="AW314" s="13" t="s">
        <v>30</v>
      </c>
      <c r="AX314" s="13" t="s">
        <v>80</v>
      </c>
      <c r="AY314" s="196" t="s">
        <v>150</v>
      </c>
    </row>
    <row r="315" s="2" customFormat="1" ht="24.15" customHeight="1">
      <c r="A315" s="37"/>
      <c r="B315" s="179"/>
      <c r="C315" s="180" t="s">
        <v>481</v>
      </c>
      <c r="D315" s="180" t="s">
        <v>152</v>
      </c>
      <c r="E315" s="181" t="s">
        <v>482</v>
      </c>
      <c r="F315" s="182" t="s">
        <v>483</v>
      </c>
      <c r="G315" s="183" t="s">
        <v>155</v>
      </c>
      <c r="H315" s="184">
        <v>60.899999999999999</v>
      </c>
      <c r="I315" s="185"/>
      <c r="J315" s="186">
        <f>ROUND(I315*H315,2)</f>
        <v>0</v>
      </c>
      <c r="K315" s="187"/>
      <c r="L315" s="38"/>
      <c r="M315" s="188" t="s">
        <v>1</v>
      </c>
      <c r="N315" s="189" t="s">
        <v>38</v>
      </c>
      <c r="O315" s="76"/>
      <c r="P315" s="190">
        <f>O315*H315</f>
        <v>0</v>
      </c>
      <c r="Q315" s="190">
        <v>0.00040000000000000002</v>
      </c>
      <c r="R315" s="190">
        <f>Q315*H315</f>
        <v>0.02436</v>
      </c>
      <c r="S315" s="190">
        <v>0</v>
      </c>
      <c r="T315" s="19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2" t="s">
        <v>243</v>
      </c>
      <c r="AT315" s="192" t="s">
        <v>152</v>
      </c>
      <c r="AU315" s="192" t="s">
        <v>82</v>
      </c>
      <c r="AY315" s="18" t="s">
        <v>150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8" t="s">
        <v>80</v>
      </c>
      <c r="BK315" s="193">
        <f>ROUND(I315*H315,2)</f>
        <v>0</v>
      </c>
      <c r="BL315" s="18" t="s">
        <v>243</v>
      </c>
      <c r="BM315" s="192" t="s">
        <v>484</v>
      </c>
    </row>
    <row r="316" s="15" customFormat="1">
      <c r="A316" s="15"/>
      <c r="B316" s="211"/>
      <c r="C316" s="15"/>
      <c r="D316" s="195" t="s">
        <v>158</v>
      </c>
      <c r="E316" s="212" t="s">
        <v>1</v>
      </c>
      <c r="F316" s="213" t="s">
        <v>457</v>
      </c>
      <c r="G316" s="15"/>
      <c r="H316" s="212" t="s">
        <v>1</v>
      </c>
      <c r="I316" s="214"/>
      <c r="J316" s="15"/>
      <c r="K316" s="15"/>
      <c r="L316" s="211"/>
      <c r="M316" s="215"/>
      <c r="N316" s="216"/>
      <c r="O316" s="216"/>
      <c r="P316" s="216"/>
      <c r="Q316" s="216"/>
      <c r="R316" s="216"/>
      <c r="S316" s="216"/>
      <c r="T316" s="21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12" t="s">
        <v>158</v>
      </c>
      <c r="AU316" s="212" t="s">
        <v>82</v>
      </c>
      <c r="AV316" s="15" t="s">
        <v>80</v>
      </c>
      <c r="AW316" s="15" t="s">
        <v>30</v>
      </c>
      <c r="AX316" s="15" t="s">
        <v>73</v>
      </c>
      <c r="AY316" s="212" t="s">
        <v>150</v>
      </c>
    </row>
    <row r="317" s="13" customFormat="1">
      <c r="A317" s="13"/>
      <c r="B317" s="194"/>
      <c r="C317" s="13"/>
      <c r="D317" s="195" t="s">
        <v>158</v>
      </c>
      <c r="E317" s="196" t="s">
        <v>1</v>
      </c>
      <c r="F317" s="197" t="s">
        <v>485</v>
      </c>
      <c r="G317" s="13"/>
      <c r="H317" s="198">
        <v>60.899999999999999</v>
      </c>
      <c r="I317" s="199"/>
      <c r="J317" s="13"/>
      <c r="K317" s="13"/>
      <c r="L317" s="194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158</v>
      </c>
      <c r="AU317" s="196" t="s">
        <v>82</v>
      </c>
      <c r="AV317" s="13" t="s">
        <v>82</v>
      </c>
      <c r="AW317" s="13" t="s">
        <v>30</v>
      </c>
      <c r="AX317" s="13" t="s">
        <v>80</v>
      </c>
      <c r="AY317" s="196" t="s">
        <v>150</v>
      </c>
    </row>
    <row r="318" s="2" customFormat="1" ht="44.25" customHeight="1">
      <c r="A318" s="37"/>
      <c r="B318" s="179"/>
      <c r="C318" s="218" t="s">
        <v>486</v>
      </c>
      <c r="D318" s="218" t="s">
        <v>213</v>
      </c>
      <c r="E318" s="219" t="s">
        <v>473</v>
      </c>
      <c r="F318" s="220" t="s">
        <v>474</v>
      </c>
      <c r="G318" s="221" t="s">
        <v>155</v>
      </c>
      <c r="H318" s="222">
        <v>35.018000000000001</v>
      </c>
      <c r="I318" s="223"/>
      <c r="J318" s="224">
        <f>ROUND(I318*H318,2)</f>
        <v>0</v>
      </c>
      <c r="K318" s="225"/>
      <c r="L318" s="226"/>
      <c r="M318" s="227" t="s">
        <v>1</v>
      </c>
      <c r="N318" s="228" t="s">
        <v>38</v>
      </c>
      <c r="O318" s="76"/>
      <c r="P318" s="190">
        <f>O318*H318</f>
        <v>0</v>
      </c>
      <c r="Q318" s="190">
        <v>0.0054000000000000003</v>
      </c>
      <c r="R318" s="190">
        <f>Q318*H318</f>
        <v>0.18909720000000002</v>
      </c>
      <c r="S318" s="190">
        <v>0</v>
      </c>
      <c r="T318" s="19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2" t="s">
        <v>328</v>
      </c>
      <c r="AT318" s="192" t="s">
        <v>213</v>
      </c>
      <c r="AU318" s="192" t="s">
        <v>82</v>
      </c>
      <c r="AY318" s="18" t="s">
        <v>150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8" t="s">
        <v>80</v>
      </c>
      <c r="BK318" s="193">
        <f>ROUND(I318*H318,2)</f>
        <v>0</v>
      </c>
      <c r="BL318" s="18" t="s">
        <v>243</v>
      </c>
      <c r="BM318" s="192" t="s">
        <v>487</v>
      </c>
    </row>
    <row r="319" s="13" customFormat="1">
      <c r="A319" s="13"/>
      <c r="B319" s="194"/>
      <c r="C319" s="13"/>
      <c r="D319" s="195" t="s">
        <v>158</v>
      </c>
      <c r="E319" s="196" t="s">
        <v>1</v>
      </c>
      <c r="F319" s="197" t="s">
        <v>488</v>
      </c>
      <c r="G319" s="13"/>
      <c r="H319" s="198">
        <v>35.018000000000001</v>
      </c>
      <c r="I319" s="199"/>
      <c r="J319" s="13"/>
      <c r="K319" s="13"/>
      <c r="L319" s="194"/>
      <c r="M319" s="200"/>
      <c r="N319" s="201"/>
      <c r="O319" s="201"/>
      <c r="P319" s="201"/>
      <c r="Q319" s="201"/>
      <c r="R319" s="201"/>
      <c r="S319" s="201"/>
      <c r="T319" s="20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6" t="s">
        <v>158</v>
      </c>
      <c r="AU319" s="196" t="s">
        <v>82</v>
      </c>
      <c r="AV319" s="13" t="s">
        <v>82</v>
      </c>
      <c r="AW319" s="13" t="s">
        <v>30</v>
      </c>
      <c r="AX319" s="13" t="s">
        <v>80</v>
      </c>
      <c r="AY319" s="196" t="s">
        <v>150</v>
      </c>
    </row>
    <row r="320" s="2" customFormat="1" ht="55.5" customHeight="1">
      <c r="A320" s="37"/>
      <c r="B320" s="179"/>
      <c r="C320" s="218" t="s">
        <v>489</v>
      </c>
      <c r="D320" s="218" t="s">
        <v>213</v>
      </c>
      <c r="E320" s="219" t="s">
        <v>478</v>
      </c>
      <c r="F320" s="220" t="s">
        <v>479</v>
      </c>
      <c r="G320" s="221" t="s">
        <v>155</v>
      </c>
      <c r="H320" s="222">
        <v>35.018000000000001</v>
      </c>
      <c r="I320" s="223"/>
      <c r="J320" s="224">
        <f>ROUND(I320*H320,2)</f>
        <v>0</v>
      </c>
      <c r="K320" s="225"/>
      <c r="L320" s="226"/>
      <c r="M320" s="227" t="s">
        <v>1</v>
      </c>
      <c r="N320" s="228" t="s">
        <v>38</v>
      </c>
      <c r="O320" s="76"/>
      <c r="P320" s="190">
        <f>O320*H320</f>
        <v>0</v>
      </c>
      <c r="Q320" s="190">
        <v>0.0047000000000000002</v>
      </c>
      <c r="R320" s="190">
        <f>Q320*H320</f>
        <v>0.1645846</v>
      </c>
      <c r="S320" s="190">
        <v>0</v>
      </c>
      <c r="T320" s="19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2" t="s">
        <v>328</v>
      </c>
      <c r="AT320" s="192" t="s">
        <v>213</v>
      </c>
      <c r="AU320" s="192" t="s">
        <v>82</v>
      </c>
      <c r="AY320" s="18" t="s">
        <v>150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8" t="s">
        <v>80</v>
      </c>
      <c r="BK320" s="193">
        <f>ROUND(I320*H320,2)</f>
        <v>0</v>
      </c>
      <c r="BL320" s="18" t="s">
        <v>243</v>
      </c>
      <c r="BM320" s="192" t="s">
        <v>490</v>
      </c>
    </row>
    <row r="321" s="13" customFormat="1">
      <c r="A321" s="13"/>
      <c r="B321" s="194"/>
      <c r="C321" s="13"/>
      <c r="D321" s="195" t="s">
        <v>158</v>
      </c>
      <c r="E321" s="196" t="s">
        <v>1</v>
      </c>
      <c r="F321" s="197" t="s">
        <v>488</v>
      </c>
      <c r="G321" s="13"/>
      <c r="H321" s="198">
        <v>35.018000000000001</v>
      </c>
      <c r="I321" s="199"/>
      <c r="J321" s="13"/>
      <c r="K321" s="13"/>
      <c r="L321" s="194"/>
      <c r="M321" s="200"/>
      <c r="N321" s="201"/>
      <c r="O321" s="201"/>
      <c r="P321" s="201"/>
      <c r="Q321" s="201"/>
      <c r="R321" s="201"/>
      <c r="S321" s="201"/>
      <c r="T321" s="20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6" t="s">
        <v>158</v>
      </c>
      <c r="AU321" s="196" t="s">
        <v>82</v>
      </c>
      <c r="AV321" s="13" t="s">
        <v>82</v>
      </c>
      <c r="AW321" s="13" t="s">
        <v>30</v>
      </c>
      <c r="AX321" s="13" t="s">
        <v>80</v>
      </c>
      <c r="AY321" s="196" t="s">
        <v>150</v>
      </c>
    </row>
    <row r="322" s="2" customFormat="1" ht="24.15" customHeight="1">
      <c r="A322" s="37"/>
      <c r="B322" s="179"/>
      <c r="C322" s="180" t="s">
        <v>314</v>
      </c>
      <c r="D322" s="180" t="s">
        <v>152</v>
      </c>
      <c r="E322" s="181" t="s">
        <v>491</v>
      </c>
      <c r="F322" s="182" t="s">
        <v>492</v>
      </c>
      <c r="G322" s="183" t="s">
        <v>155</v>
      </c>
      <c r="H322" s="184">
        <v>55.991</v>
      </c>
      <c r="I322" s="185"/>
      <c r="J322" s="186">
        <f>ROUND(I322*H322,2)</f>
        <v>0</v>
      </c>
      <c r="K322" s="187"/>
      <c r="L322" s="38"/>
      <c r="M322" s="188" t="s">
        <v>1</v>
      </c>
      <c r="N322" s="189" t="s">
        <v>38</v>
      </c>
      <c r="O322" s="76"/>
      <c r="P322" s="190">
        <f>O322*H322</f>
        <v>0</v>
      </c>
      <c r="Q322" s="190">
        <v>4.0000000000000003E-05</v>
      </c>
      <c r="R322" s="190">
        <f>Q322*H322</f>
        <v>0.0022396400000000002</v>
      </c>
      <c r="S322" s="190">
        <v>0</v>
      </c>
      <c r="T322" s="19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2" t="s">
        <v>243</v>
      </c>
      <c r="AT322" s="192" t="s">
        <v>152</v>
      </c>
      <c r="AU322" s="192" t="s">
        <v>82</v>
      </c>
      <c r="AY322" s="18" t="s">
        <v>150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8" t="s">
        <v>80</v>
      </c>
      <c r="BK322" s="193">
        <f>ROUND(I322*H322,2)</f>
        <v>0</v>
      </c>
      <c r="BL322" s="18" t="s">
        <v>243</v>
      </c>
      <c r="BM322" s="192" t="s">
        <v>493</v>
      </c>
    </row>
    <row r="323" s="15" customFormat="1">
      <c r="A323" s="15"/>
      <c r="B323" s="211"/>
      <c r="C323" s="15"/>
      <c r="D323" s="195" t="s">
        <v>158</v>
      </c>
      <c r="E323" s="212" t="s">
        <v>1</v>
      </c>
      <c r="F323" s="213" t="s">
        <v>494</v>
      </c>
      <c r="G323" s="15"/>
      <c r="H323" s="212" t="s">
        <v>1</v>
      </c>
      <c r="I323" s="214"/>
      <c r="J323" s="15"/>
      <c r="K323" s="15"/>
      <c r="L323" s="211"/>
      <c r="M323" s="215"/>
      <c r="N323" s="216"/>
      <c r="O323" s="216"/>
      <c r="P323" s="216"/>
      <c r="Q323" s="216"/>
      <c r="R323" s="216"/>
      <c r="S323" s="216"/>
      <c r="T323" s="217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2" t="s">
        <v>158</v>
      </c>
      <c r="AU323" s="212" t="s">
        <v>82</v>
      </c>
      <c r="AV323" s="15" t="s">
        <v>80</v>
      </c>
      <c r="AW323" s="15" t="s">
        <v>30</v>
      </c>
      <c r="AX323" s="15" t="s">
        <v>73</v>
      </c>
      <c r="AY323" s="212" t="s">
        <v>150</v>
      </c>
    </row>
    <row r="324" s="13" customFormat="1">
      <c r="A324" s="13"/>
      <c r="B324" s="194"/>
      <c r="C324" s="13"/>
      <c r="D324" s="195" t="s">
        <v>158</v>
      </c>
      <c r="E324" s="196" t="s">
        <v>1</v>
      </c>
      <c r="F324" s="197" t="s">
        <v>495</v>
      </c>
      <c r="G324" s="13"/>
      <c r="H324" s="198">
        <v>55.991</v>
      </c>
      <c r="I324" s="199"/>
      <c r="J324" s="13"/>
      <c r="K324" s="13"/>
      <c r="L324" s="194"/>
      <c r="M324" s="200"/>
      <c r="N324" s="201"/>
      <c r="O324" s="201"/>
      <c r="P324" s="201"/>
      <c r="Q324" s="201"/>
      <c r="R324" s="201"/>
      <c r="S324" s="201"/>
      <c r="T324" s="20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6" t="s">
        <v>158</v>
      </c>
      <c r="AU324" s="196" t="s">
        <v>82</v>
      </c>
      <c r="AV324" s="13" t="s">
        <v>82</v>
      </c>
      <c r="AW324" s="13" t="s">
        <v>30</v>
      </c>
      <c r="AX324" s="13" t="s">
        <v>80</v>
      </c>
      <c r="AY324" s="196" t="s">
        <v>150</v>
      </c>
    </row>
    <row r="325" s="2" customFormat="1" ht="24.15" customHeight="1">
      <c r="A325" s="37"/>
      <c r="B325" s="179"/>
      <c r="C325" s="218" t="s">
        <v>496</v>
      </c>
      <c r="D325" s="218" t="s">
        <v>213</v>
      </c>
      <c r="E325" s="219" t="s">
        <v>497</v>
      </c>
      <c r="F325" s="220" t="s">
        <v>498</v>
      </c>
      <c r="G325" s="221" t="s">
        <v>155</v>
      </c>
      <c r="H325" s="222">
        <v>64.390000000000001</v>
      </c>
      <c r="I325" s="223"/>
      <c r="J325" s="224">
        <f>ROUND(I325*H325,2)</f>
        <v>0</v>
      </c>
      <c r="K325" s="225"/>
      <c r="L325" s="226"/>
      <c r="M325" s="227" t="s">
        <v>1</v>
      </c>
      <c r="N325" s="228" t="s">
        <v>38</v>
      </c>
      <c r="O325" s="76"/>
      <c r="P325" s="190">
        <f>O325*H325</f>
        <v>0</v>
      </c>
      <c r="Q325" s="190">
        <v>0.00029999999999999997</v>
      </c>
      <c r="R325" s="190">
        <f>Q325*H325</f>
        <v>0.019316999999999997</v>
      </c>
      <c r="S325" s="190">
        <v>0</v>
      </c>
      <c r="T325" s="19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2" t="s">
        <v>328</v>
      </c>
      <c r="AT325" s="192" t="s">
        <v>213</v>
      </c>
      <c r="AU325" s="192" t="s">
        <v>82</v>
      </c>
      <c r="AY325" s="18" t="s">
        <v>150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8" t="s">
        <v>80</v>
      </c>
      <c r="BK325" s="193">
        <f>ROUND(I325*H325,2)</f>
        <v>0</v>
      </c>
      <c r="BL325" s="18" t="s">
        <v>243</v>
      </c>
      <c r="BM325" s="192" t="s">
        <v>499</v>
      </c>
    </row>
    <row r="326" s="13" customFormat="1">
      <c r="A326" s="13"/>
      <c r="B326" s="194"/>
      <c r="C326" s="13"/>
      <c r="D326" s="195" t="s">
        <v>158</v>
      </c>
      <c r="E326" s="196" t="s">
        <v>1</v>
      </c>
      <c r="F326" s="197" t="s">
        <v>500</v>
      </c>
      <c r="G326" s="13"/>
      <c r="H326" s="198">
        <v>64.390000000000001</v>
      </c>
      <c r="I326" s="199"/>
      <c r="J326" s="13"/>
      <c r="K326" s="13"/>
      <c r="L326" s="194"/>
      <c r="M326" s="200"/>
      <c r="N326" s="201"/>
      <c r="O326" s="201"/>
      <c r="P326" s="201"/>
      <c r="Q326" s="201"/>
      <c r="R326" s="201"/>
      <c r="S326" s="201"/>
      <c r="T326" s="20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6" t="s">
        <v>158</v>
      </c>
      <c r="AU326" s="196" t="s">
        <v>82</v>
      </c>
      <c r="AV326" s="13" t="s">
        <v>82</v>
      </c>
      <c r="AW326" s="13" t="s">
        <v>30</v>
      </c>
      <c r="AX326" s="13" t="s">
        <v>80</v>
      </c>
      <c r="AY326" s="196" t="s">
        <v>150</v>
      </c>
    </row>
    <row r="327" s="2" customFormat="1" ht="33" customHeight="1">
      <c r="A327" s="37"/>
      <c r="B327" s="179"/>
      <c r="C327" s="180" t="s">
        <v>501</v>
      </c>
      <c r="D327" s="180" t="s">
        <v>152</v>
      </c>
      <c r="E327" s="181" t="s">
        <v>502</v>
      </c>
      <c r="F327" s="182" t="s">
        <v>503</v>
      </c>
      <c r="G327" s="183" t="s">
        <v>279</v>
      </c>
      <c r="H327" s="184">
        <v>60.859999999999999</v>
      </c>
      <c r="I327" s="185"/>
      <c r="J327" s="186">
        <f>ROUND(I327*H327,2)</f>
        <v>0</v>
      </c>
      <c r="K327" s="187"/>
      <c r="L327" s="38"/>
      <c r="M327" s="188" t="s">
        <v>1</v>
      </c>
      <c r="N327" s="189" t="s">
        <v>38</v>
      </c>
      <c r="O327" s="76"/>
      <c r="P327" s="190">
        <f>O327*H327</f>
        <v>0</v>
      </c>
      <c r="Q327" s="190">
        <v>0.00016000000000000001</v>
      </c>
      <c r="R327" s="190">
        <f>Q327*H327</f>
        <v>0.0097376000000000008</v>
      </c>
      <c r="S327" s="190">
        <v>0</v>
      </c>
      <c r="T327" s="19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2" t="s">
        <v>243</v>
      </c>
      <c r="AT327" s="192" t="s">
        <v>152</v>
      </c>
      <c r="AU327" s="192" t="s">
        <v>82</v>
      </c>
      <c r="AY327" s="18" t="s">
        <v>150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8" t="s">
        <v>80</v>
      </c>
      <c r="BK327" s="193">
        <f>ROUND(I327*H327,2)</f>
        <v>0</v>
      </c>
      <c r="BL327" s="18" t="s">
        <v>243</v>
      </c>
      <c r="BM327" s="192" t="s">
        <v>504</v>
      </c>
    </row>
    <row r="328" s="15" customFormat="1">
      <c r="A328" s="15"/>
      <c r="B328" s="211"/>
      <c r="C328" s="15"/>
      <c r="D328" s="195" t="s">
        <v>158</v>
      </c>
      <c r="E328" s="212" t="s">
        <v>1</v>
      </c>
      <c r="F328" s="213" t="s">
        <v>494</v>
      </c>
      <c r="G328" s="15"/>
      <c r="H328" s="212" t="s">
        <v>1</v>
      </c>
      <c r="I328" s="214"/>
      <c r="J328" s="15"/>
      <c r="K328" s="15"/>
      <c r="L328" s="211"/>
      <c r="M328" s="215"/>
      <c r="N328" s="216"/>
      <c r="O328" s="216"/>
      <c r="P328" s="216"/>
      <c r="Q328" s="216"/>
      <c r="R328" s="216"/>
      <c r="S328" s="216"/>
      <c r="T328" s="21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12" t="s">
        <v>158</v>
      </c>
      <c r="AU328" s="212" t="s">
        <v>82</v>
      </c>
      <c r="AV328" s="15" t="s">
        <v>80</v>
      </c>
      <c r="AW328" s="15" t="s">
        <v>30</v>
      </c>
      <c r="AX328" s="15" t="s">
        <v>73</v>
      </c>
      <c r="AY328" s="212" t="s">
        <v>150</v>
      </c>
    </row>
    <row r="329" s="13" customFormat="1">
      <c r="A329" s="13"/>
      <c r="B329" s="194"/>
      <c r="C329" s="13"/>
      <c r="D329" s="195" t="s">
        <v>158</v>
      </c>
      <c r="E329" s="196" t="s">
        <v>1</v>
      </c>
      <c r="F329" s="197" t="s">
        <v>505</v>
      </c>
      <c r="G329" s="13"/>
      <c r="H329" s="198">
        <v>60.859999999999999</v>
      </c>
      <c r="I329" s="199"/>
      <c r="J329" s="13"/>
      <c r="K329" s="13"/>
      <c r="L329" s="194"/>
      <c r="M329" s="200"/>
      <c r="N329" s="201"/>
      <c r="O329" s="201"/>
      <c r="P329" s="201"/>
      <c r="Q329" s="201"/>
      <c r="R329" s="201"/>
      <c r="S329" s="201"/>
      <c r="T329" s="20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6" t="s">
        <v>158</v>
      </c>
      <c r="AU329" s="196" t="s">
        <v>82</v>
      </c>
      <c r="AV329" s="13" t="s">
        <v>82</v>
      </c>
      <c r="AW329" s="13" t="s">
        <v>30</v>
      </c>
      <c r="AX329" s="13" t="s">
        <v>80</v>
      </c>
      <c r="AY329" s="196" t="s">
        <v>150</v>
      </c>
    </row>
    <row r="330" s="2" customFormat="1" ht="37.8" customHeight="1">
      <c r="A330" s="37"/>
      <c r="B330" s="179"/>
      <c r="C330" s="180" t="s">
        <v>506</v>
      </c>
      <c r="D330" s="180" t="s">
        <v>152</v>
      </c>
      <c r="E330" s="181" t="s">
        <v>507</v>
      </c>
      <c r="F330" s="182" t="s">
        <v>508</v>
      </c>
      <c r="G330" s="183" t="s">
        <v>155</v>
      </c>
      <c r="H330" s="184">
        <v>1.8</v>
      </c>
      <c r="I330" s="185"/>
      <c r="J330" s="186">
        <f>ROUND(I330*H330,2)</f>
        <v>0</v>
      </c>
      <c r="K330" s="187"/>
      <c r="L330" s="38"/>
      <c r="M330" s="188" t="s">
        <v>1</v>
      </c>
      <c r="N330" s="189" t="s">
        <v>38</v>
      </c>
      <c r="O330" s="76"/>
      <c r="P330" s="190">
        <f>O330*H330</f>
        <v>0</v>
      </c>
      <c r="Q330" s="190">
        <v>3.0000000000000001E-05</v>
      </c>
      <c r="R330" s="190">
        <f>Q330*H330</f>
        <v>5.4000000000000005E-05</v>
      </c>
      <c r="S330" s="190">
        <v>0</v>
      </c>
      <c r="T330" s="19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2" t="s">
        <v>243</v>
      </c>
      <c r="AT330" s="192" t="s">
        <v>152</v>
      </c>
      <c r="AU330" s="192" t="s">
        <v>82</v>
      </c>
      <c r="AY330" s="18" t="s">
        <v>150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8" t="s">
        <v>80</v>
      </c>
      <c r="BK330" s="193">
        <f>ROUND(I330*H330,2)</f>
        <v>0</v>
      </c>
      <c r="BL330" s="18" t="s">
        <v>243</v>
      </c>
      <c r="BM330" s="192" t="s">
        <v>509</v>
      </c>
    </row>
    <row r="331" s="15" customFormat="1">
      <c r="A331" s="15"/>
      <c r="B331" s="211"/>
      <c r="C331" s="15"/>
      <c r="D331" s="195" t="s">
        <v>158</v>
      </c>
      <c r="E331" s="212" t="s">
        <v>1</v>
      </c>
      <c r="F331" s="213" t="s">
        <v>510</v>
      </c>
      <c r="G331" s="15"/>
      <c r="H331" s="212" t="s">
        <v>1</v>
      </c>
      <c r="I331" s="214"/>
      <c r="J331" s="15"/>
      <c r="K331" s="15"/>
      <c r="L331" s="211"/>
      <c r="M331" s="215"/>
      <c r="N331" s="216"/>
      <c r="O331" s="216"/>
      <c r="P331" s="216"/>
      <c r="Q331" s="216"/>
      <c r="R331" s="216"/>
      <c r="S331" s="216"/>
      <c r="T331" s="21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12" t="s">
        <v>158</v>
      </c>
      <c r="AU331" s="212" t="s">
        <v>82</v>
      </c>
      <c r="AV331" s="15" t="s">
        <v>80</v>
      </c>
      <c r="AW331" s="15" t="s">
        <v>30</v>
      </c>
      <c r="AX331" s="15" t="s">
        <v>73</v>
      </c>
      <c r="AY331" s="212" t="s">
        <v>150</v>
      </c>
    </row>
    <row r="332" s="13" customFormat="1">
      <c r="A332" s="13"/>
      <c r="B332" s="194"/>
      <c r="C332" s="13"/>
      <c r="D332" s="195" t="s">
        <v>158</v>
      </c>
      <c r="E332" s="196" t="s">
        <v>1</v>
      </c>
      <c r="F332" s="197" t="s">
        <v>511</v>
      </c>
      <c r="G332" s="13"/>
      <c r="H332" s="198">
        <v>1.8</v>
      </c>
      <c r="I332" s="199"/>
      <c r="J332" s="13"/>
      <c r="K332" s="13"/>
      <c r="L332" s="194"/>
      <c r="M332" s="200"/>
      <c r="N332" s="201"/>
      <c r="O332" s="201"/>
      <c r="P332" s="201"/>
      <c r="Q332" s="201"/>
      <c r="R332" s="201"/>
      <c r="S332" s="201"/>
      <c r="T332" s="20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6" t="s">
        <v>158</v>
      </c>
      <c r="AU332" s="196" t="s">
        <v>82</v>
      </c>
      <c r="AV332" s="13" t="s">
        <v>82</v>
      </c>
      <c r="AW332" s="13" t="s">
        <v>30</v>
      </c>
      <c r="AX332" s="13" t="s">
        <v>80</v>
      </c>
      <c r="AY332" s="196" t="s">
        <v>150</v>
      </c>
    </row>
    <row r="333" s="2" customFormat="1" ht="24.15" customHeight="1">
      <c r="A333" s="37"/>
      <c r="B333" s="179"/>
      <c r="C333" s="218" t="s">
        <v>512</v>
      </c>
      <c r="D333" s="218" t="s">
        <v>213</v>
      </c>
      <c r="E333" s="219" t="s">
        <v>513</v>
      </c>
      <c r="F333" s="220" t="s">
        <v>514</v>
      </c>
      <c r="G333" s="221" t="s">
        <v>155</v>
      </c>
      <c r="H333" s="222">
        <v>2.0699999999999998</v>
      </c>
      <c r="I333" s="223"/>
      <c r="J333" s="224">
        <f>ROUND(I333*H333,2)</f>
        <v>0</v>
      </c>
      <c r="K333" s="225"/>
      <c r="L333" s="226"/>
      <c r="M333" s="227" t="s">
        <v>1</v>
      </c>
      <c r="N333" s="228" t="s">
        <v>38</v>
      </c>
      <c r="O333" s="76"/>
      <c r="P333" s="190">
        <f>O333*H333</f>
        <v>0</v>
      </c>
      <c r="Q333" s="190">
        <v>0.0019</v>
      </c>
      <c r="R333" s="190">
        <f>Q333*H333</f>
        <v>0.0039329999999999999</v>
      </c>
      <c r="S333" s="190">
        <v>0</v>
      </c>
      <c r="T333" s="19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2" t="s">
        <v>328</v>
      </c>
      <c r="AT333" s="192" t="s">
        <v>213</v>
      </c>
      <c r="AU333" s="192" t="s">
        <v>82</v>
      </c>
      <c r="AY333" s="18" t="s">
        <v>150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8" t="s">
        <v>80</v>
      </c>
      <c r="BK333" s="193">
        <f>ROUND(I333*H333,2)</f>
        <v>0</v>
      </c>
      <c r="BL333" s="18" t="s">
        <v>243</v>
      </c>
      <c r="BM333" s="192" t="s">
        <v>515</v>
      </c>
    </row>
    <row r="334" s="13" customFormat="1">
      <c r="A334" s="13"/>
      <c r="B334" s="194"/>
      <c r="C334" s="13"/>
      <c r="D334" s="195" t="s">
        <v>158</v>
      </c>
      <c r="E334" s="196" t="s">
        <v>1</v>
      </c>
      <c r="F334" s="197" t="s">
        <v>516</v>
      </c>
      <c r="G334" s="13"/>
      <c r="H334" s="198">
        <v>2.0699999999999998</v>
      </c>
      <c r="I334" s="199"/>
      <c r="J334" s="13"/>
      <c r="K334" s="13"/>
      <c r="L334" s="194"/>
      <c r="M334" s="200"/>
      <c r="N334" s="201"/>
      <c r="O334" s="201"/>
      <c r="P334" s="201"/>
      <c r="Q334" s="201"/>
      <c r="R334" s="201"/>
      <c r="S334" s="201"/>
      <c r="T334" s="20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6" t="s">
        <v>158</v>
      </c>
      <c r="AU334" s="196" t="s">
        <v>82</v>
      </c>
      <c r="AV334" s="13" t="s">
        <v>82</v>
      </c>
      <c r="AW334" s="13" t="s">
        <v>30</v>
      </c>
      <c r="AX334" s="13" t="s">
        <v>80</v>
      </c>
      <c r="AY334" s="196" t="s">
        <v>150</v>
      </c>
    </row>
    <row r="335" s="2" customFormat="1" ht="49.05" customHeight="1">
      <c r="A335" s="37"/>
      <c r="B335" s="179"/>
      <c r="C335" s="180" t="s">
        <v>517</v>
      </c>
      <c r="D335" s="180" t="s">
        <v>152</v>
      </c>
      <c r="E335" s="181" t="s">
        <v>518</v>
      </c>
      <c r="F335" s="182" t="s">
        <v>519</v>
      </c>
      <c r="G335" s="183" t="s">
        <v>188</v>
      </c>
      <c r="H335" s="184">
        <v>3.6859999999999999</v>
      </c>
      <c r="I335" s="185"/>
      <c r="J335" s="186">
        <f>ROUND(I335*H335,2)</f>
        <v>0</v>
      </c>
      <c r="K335" s="187"/>
      <c r="L335" s="38"/>
      <c r="M335" s="188" t="s">
        <v>1</v>
      </c>
      <c r="N335" s="189" t="s">
        <v>38</v>
      </c>
      <c r="O335" s="76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2" t="s">
        <v>243</v>
      </c>
      <c r="AT335" s="192" t="s">
        <v>152</v>
      </c>
      <c r="AU335" s="192" t="s">
        <v>82</v>
      </c>
      <c r="AY335" s="18" t="s">
        <v>150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8" t="s">
        <v>80</v>
      </c>
      <c r="BK335" s="193">
        <f>ROUND(I335*H335,2)</f>
        <v>0</v>
      </c>
      <c r="BL335" s="18" t="s">
        <v>243</v>
      </c>
      <c r="BM335" s="192" t="s">
        <v>520</v>
      </c>
    </row>
    <row r="336" s="12" customFormat="1" ht="22.8" customHeight="1">
      <c r="A336" s="12"/>
      <c r="B336" s="166"/>
      <c r="C336" s="12"/>
      <c r="D336" s="167" t="s">
        <v>72</v>
      </c>
      <c r="E336" s="177" t="s">
        <v>521</v>
      </c>
      <c r="F336" s="177" t="s">
        <v>522</v>
      </c>
      <c r="G336" s="12"/>
      <c r="H336" s="12"/>
      <c r="I336" s="169"/>
      <c r="J336" s="178">
        <f>BK336</f>
        <v>0</v>
      </c>
      <c r="K336" s="12"/>
      <c r="L336" s="166"/>
      <c r="M336" s="171"/>
      <c r="N336" s="172"/>
      <c r="O336" s="172"/>
      <c r="P336" s="173">
        <f>SUM(P337:P383)</f>
        <v>0</v>
      </c>
      <c r="Q336" s="172"/>
      <c r="R336" s="173">
        <f>SUM(R337:R383)</f>
        <v>0.63081549999999997</v>
      </c>
      <c r="S336" s="172"/>
      <c r="T336" s="174">
        <f>SUM(T337:T383)</f>
        <v>0.80482999999999993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67" t="s">
        <v>82</v>
      </c>
      <c r="AT336" s="175" t="s">
        <v>72</v>
      </c>
      <c r="AU336" s="175" t="s">
        <v>80</v>
      </c>
      <c r="AY336" s="167" t="s">
        <v>150</v>
      </c>
      <c r="BK336" s="176">
        <f>SUM(BK337:BK383)</f>
        <v>0</v>
      </c>
    </row>
    <row r="337" s="2" customFormat="1" ht="33" customHeight="1">
      <c r="A337" s="37"/>
      <c r="B337" s="179"/>
      <c r="C337" s="180" t="s">
        <v>523</v>
      </c>
      <c r="D337" s="180" t="s">
        <v>152</v>
      </c>
      <c r="E337" s="181" t="s">
        <v>524</v>
      </c>
      <c r="F337" s="182" t="s">
        <v>525</v>
      </c>
      <c r="G337" s="183" t="s">
        <v>155</v>
      </c>
      <c r="H337" s="184">
        <v>213.19999999999999</v>
      </c>
      <c r="I337" s="185"/>
      <c r="J337" s="186">
        <f>ROUND(I337*H337,2)</f>
        <v>0</v>
      </c>
      <c r="K337" s="187"/>
      <c r="L337" s="38"/>
      <c r="M337" s="188" t="s">
        <v>1</v>
      </c>
      <c r="N337" s="189" t="s">
        <v>38</v>
      </c>
      <c r="O337" s="76"/>
      <c r="P337" s="190">
        <f>O337*H337</f>
        <v>0</v>
      </c>
      <c r="Q337" s="190">
        <v>0</v>
      </c>
      <c r="R337" s="190">
        <f>Q337*H337</f>
        <v>0</v>
      </c>
      <c r="S337" s="190">
        <v>0.00080000000000000004</v>
      </c>
      <c r="T337" s="191">
        <f>S337*H337</f>
        <v>0.17055999999999999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2" t="s">
        <v>243</v>
      </c>
      <c r="AT337" s="192" t="s">
        <v>152</v>
      </c>
      <c r="AU337" s="192" t="s">
        <v>82</v>
      </c>
      <c r="AY337" s="18" t="s">
        <v>150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8" t="s">
        <v>80</v>
      </c>
      <c r="BK337" s="193">
        <f>ROUND(I337*H337,2)</f>
        <v>0</v>
      </c>
      <c r="BL337" s="18" t="s">
        <v>243</v>
      </c>
      <c r="BM337" s="192" t="s">
        <v>526</v>
      </c>
    </row>
    <row r="338" s="15" customFormat="1">
      <c r="A338" s="15"/>
      <c r="B338" s="211"/>
      <c r="C338" s="15"/>
      <c r="D338" s="195" t="s">
        <v>158</v>
      </c>
      <c r="E338" s="212" t="s">
        <v>1</v>
      </c>
      <c r="F338" s="213" t="s">
        <v>527</v>
      </c>
      <c r="G338" s="15"/>
      <c r="H338" s="212" t="s">
        <v>1</v>
      </c>
      <c r="I338" s="214"/>
      <c r="J338" s="15"/>
      <c r="K338" s="15"/>
      <c r="L338" s="211"/>
      <c r="M338" s="215"/>
      <c r="N338" s="216"/>
      <c r="O338" s="216"/>
      <c r="P338" s="216"/>
      <c r="Q338" s="216"/>
      <c r="R338" s="216"/>
      <c r="S338" s="216"/>
      <c r="T338" s="21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12" t="s">
        <v>158</v>
      </c>
      <c r="AU338" s="212" t="s">
        <v>82</v>
      </c>
      <c r="AV338" s="15" t="s">
        <v>80</v>
      </c>
      <c r="AW338" s="15" t="s">
        <v>30</v>
      </c>
      <c r="AX338" s="15" t="s">
        <v>73</v>
      </c>
      <c r="AY338" s="212" t="s">
        <v>150</v>
      </c>
    </row>
    <row r="339" s="15" customFormat="1">
      <c r="A339" s="15"/>
      <c r="B339" s="211"/>
      <c r="C339" s="15"/>
      <c r="D339" s="195" t="s">
        <v>158</v>
      </c>
      <c r="E339" s="212" t="s">
        <v>1</v>
      </c>
      <c r="F339" s="213" t="s">
        <v>528</v>
      </c>
      <c r="G339" s="15"/>
      <c r="H339" s="212" t="s">
        <v>1</v>
      </c>
      <c r="I339" s="214"/>
      <c r="J339" s="15"/>
      <c r="K339" s="15"/>
      <c r="L339" s="211"/>
      <c r="M339" s="215"/>
      <c r="N339" s="216"/>
      <c r="O339" s="216"/>
      <c r="P339" s="216"/>
      <c r="Q339" s="216"/>
      <c r="R339" s="216"/>
      <c r="S339" s="216"/>
      <c r="T339" s="21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12" t="s">
        <v>158</v>
      </c>
      <c r="AU339" s="212" t="s">
        <v>82</v>
      </c>
      <c r="AV339" s="15" t="s">
        <v>80</v>
      </c>
      <c r="AW339" s="15" t="s">
        <v>30</v>
      </c>
      <c r="AX339" s="15" t="s">
        <v>73</v>
      </c>
      <c r="AY339" s="212" t="s">
        <v>150</v>
      </c>
    </row>
    <row r="340" s="13" customFormat="1">
      <c r="A340" s="13"/>
      <c r="B340" s="194"/>
      <c r="C340" s="13"/>
      <c r="D340" s="195" t="s">
        <v>158</v>
      </c>
      <c r="E340" s="196" t="s">
        <v>1</v>
      </c>
      <c r="F340" s="197" t="s">
        <v>529</v>
      </c>
      <c r="G340" s="13"/>
      <c r="H340" s="198">
        <v>106.59999999999999</v>
      </c>
      <c r="I340" s="199"/>
      <c r="J340" s="13"/>
      <c r="K340" s="13"/>
      <c r="L340" s="194"/>
      <c r="M340" s="200"/>
      <c r="N340" s="201"/>
      <c r="O340" s="201"/>
      <c r="P340" s="201"/>
      <c r="Q340" s="201"/>
      <c r="R340" s="201"/>
      <c r="S340" s="201"/>
      <c r="T340" s="20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6" t="s">
        <v>158</v>
      </c>
      <c r="AU340" s="196" t="s">
        <v>82</v>
      </c>
      <c r="AV340" s="13" t="s">
        <v>82</v>
      </c>
      <c r="AW340" s="13" t="s">
        <v>30</v>
      </c>
      <c r="AX340" s="13" t="s">
        <v>73</v>
      </c>
      <c r="AY340" s="196" t="s">
        <v>150</v>
      </c>
    </row>
    <row r="341" s="15" customFormat="1">
      <c r="A341" s="15"/>
      <c r="B341" s="211"/>
      <c r="C341" s="15"/>
      <c r="D341" s="195" t="s">
        <v>158</v>
      </c>
      <c r="E341" s="212" t="s">
        <v>1</v>
      </c>
      <c r="F341" s="213" t="s">
        <v>530</v>
      </c>
      <c r="G341" s="15"/>
      <c r="H341" s="212" t="s">
        <v>1</v>
      </c>
      <c r="I341" s="214"/>
      <c r="J341" s="15"/>
      <c r="K341" s="15"/>
      <c r="L341" s="211"/>
      <c r="M341" s="215"/>
      <c r="N341" s="216"/>
      <c r="O341" s="216"/>
      <c r="P341" s="216"/>
      <c r="Q341" s="216"/>
      <c r="R341" s="216"/>
      <c r="S341" s="216"/>
      <c r="T341" s="21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12" t="s">
        <v>158</v>
      </c>
      <c r="AU341" s="212" t="s">
        <v>82</v>
      </c>
      <c r="AV341" s="15" t="s">
        <v>80</v>
      </c>
      <c r="AW341" s="15" t="s">
        <v>30</v>
      </c>
      <c r="AX341" s="15" t="s">
        <v>73</v>
      </c>
      <c r="AY341" s="212" t="s">
        <v>150</v>
      </c>
    </row>
    <row r="342" s="13" customFormat="1">
      <c r="A342" s="13"/>
      <c r="B342" s="194"/>
      <c r="C342" s="13"/>
      <c r="D342" s="195" t="s">
        <v>158</v>
      </c>
      <c r="E342" s="196" t="s">
        <v>1</v>
      </c>
      <c r="F342" s="197" t="s">
        <v>529</v>
      </c>
      <c r="G342" s="13"/>
      <c r="H342" s="198">
        <v>106.59999999999999</v>
      </c>
      <c r="I342" s="199"/>
      <c r="J342" s="13"/>
      <c r="K342" s="13"/>
      <c r="L342" s="194"/>
      <c r="M342" s="200"/>
      <c r="N342" s="201"/>
      <c r="O342" s="201"/>
      <c r="P342" s="201"/>
      <c r="Q342" s="201"/>
      <c r="R342" s="201"/>
      <c r="S342" s="201"/>
      <c r="T342" s="20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6" t="s">
        <v>158</v>
      </c>
      <c r="AU342" s="196" t="s">
        <v>82</v>
      </c>
      <c r="AV342" s="13" t="s">
        <v>82</v>
      </c>
      <c r="AW342" s="13" t="s">
        <v>30</v>
      </c>
      <c r="AX342" s="13" t="s">
        <v>73</v>
      </c>
      <c r="AY342" s="196" t="s">
        <v>150</v>
      </c>
    </row>
    <row r="343" s="14" customFormat="1">
      <c r="A343" s="14"/>
      <c r="B343" s="203"/>
      <c r="C343" s="14"/>
      <c r="D343" s="195" t="s">
        <v>158</v>
      </c>
      <c r="E343" s="204" t="s">
        <v>1</v>
      </c>
      <c r="F343" s="205" t="s">
        <v>172</v>
      </c>
      <c r="G343" s="14"/>
      <c r="H343" s="206">
        <v>213.19999999999999</v>
      </c>
      <c r="I343" s="207"/>
      <c r="J343" s="14"/>
      <c r="K343" s="14"/>
      <c r="L343" s="203"/>
      <c r="M343" s="208"/>
      <c r="N343" s="209"/>
      <c r="O343" s="209"/>
      <c r="P343" s="209"/>
      <c r="Q343" s="209"/>
      <c r="R343" s="209"/>
      <c r="S343" s="209"/>
      <c r="T343" s="21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4" t="s">
        <v>158</v>
      </c>
      <c r="AU343" s="204" t="s">
        <v>82</v>
      </c>
      <c r="AV343" s="14" t="s">
        <v>156</v>
      </c>
      <c r="AW343" s="14" t="s">
        <v>30</v>
      </c>
      <c r="AX343" s="14" t="s">
        <v>80</v>
      </c>
      <c r="AY343" s="204" t="s">
        <v>150</v>
      </c>
    </row>
    <row r="344" s="2" customFormat="1" ht="37.8" customHeight="1">
      <c r="A344" s="37"/>
      <c r="B344" s="179"/>
      <c r="C344" s="180" t="s">
        <v>531</v>
      </c>
      <c r="D344" s="180" t="s">
        <v>152</v>
      </c>
      <c r="E344" s="181" t="s">
        <v>532</v>
      </c>
      <c r="F344" s="182" t="s">
        <v>533</v>
      </c>
      <c r="G344" s="183" t="s">
        <v>155</v>
      </c>
      <c r="H344" s="184">
        <v>53.299999999999997</v>
      </c>
      <c r="I344" s="185"/>
      <c r="J344" s="186">
        <f>ROUND(I344*H344,2)</f>
        <v>0</v>
      </c>
      <c r="K344" s="187"/>
      <c r="L344" s="38"/>
      <c r="M344" s="188" t="s">
        <v>1</v>
      </c>
      <c r="N344" s="189" t="s">
        <v>38</v>
      </c>
      <c r="O344" s="76"/>
      <c r="P344" s="190">
        <f>O344*H344</f>
        <v>0</v>
      </c>
      <c r="Q344" s="190">
        <v>0</v>
      </c>
      <c r="R344" s="190">
        <f>Q344*H344</f>
        <v>0</v>
      </c>
      <c r="S344" s="190">
        <v>0</v>
      </c>
      <c r="T344" s="19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2" t="s">
        <v>243</v>
      </c>
      <c r="AT344" s="192" t="s">
        <v>152</v>
      </c>
      <c r="AU344" s="192" t="s">
        <v>82</v>
      </c>
      <c r="AY344" s="18" t="s">
        <v>150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8" t="s">
        <v>80</v>
      </c>
      <c r="BK344" s="193">
        <f>ROUND(I344*H344,2)</f>
        <v>0</v>
      </c>
      <c r="BL344" s="18" t="s">
        <v>243</v>
      </c>
      <c r="BM344" s="192" t="s">
        <v>534</v>
      </c>
    </row>
    <row r="345" s="13" customFormat="1">
      <c r="A345" s="13"/>
      <c r="B345" s="194"/>
      <c r="C345" s="13"/>
      <c r="D345" s="195" t="s">
        <v>158</v>
      </c>
      <c r="E345" s="196" t="s">
        <v>1</v>
      </c>
      <c r="F345" s="197" t="s">
        <v>535</v>
      </c>
      <c r="G345" s="13"/>
      <c r="H345" s="198">
        <v>53.299999999999997</v>
      </c>
      <c r="I345" s="199"/>
      <c r="J345" s="13"/>
      <c r="K345" s="13"/>
      <c r="L345" s="194"/>
      <c r="M345" s="200"/>
      <c r="N345" s="201"/>
      <c r="O345" s="201"/>
      <c r="P345" s="201"/>
      <c r="Q345" s="201"/>
      <c r="R345" s="201"/>
      <c r="S345" s="201"/>
      <c r="T345" s="20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6" t="s">
        <v>158</v>
      </c>
      <c r="AU345" s="196" t="s">
        <v>82</v>
      </c>
      <c r="AV345" s="13" t="s">
        <v>82</v>
      </c>
      <c r="AW345" s="13" t="s">
        <v>30</v>
      </c>
      <c r="AX345" s="13" t="s">
        <v>80</v>
      </c>
      <c r="AY345" s="196" t="s">
        <v>150</v>
      </c>
    </row>
    <row r="346" s="2" customFormat="1" ht="16.5" customHeight="1">
      <c r="A346" s="37"/>
      <c r="B346" s="179"/>
      <c r="C346" s="218" t="s">
        <v>536</v>
      </c>
      <c r="D346" s="218" t="s">
        <v>213</v>
      </c>
      <c r="E346" s="219" t="s">
        <v>449</v>
      </c>
      <c r="F346" s="220" t="s">
        <v>450</v>
      </c>
      <c r="G346" s="221" t="s">
        <v>188</v>
      </c>
      <c r="H346" s="222">
        <v>0.016</v>
      </c>
      <c r="I346" s="223"/>
      <c r="J346" s="224">
        <f>ROUND(I346*H346,2)</f>
        <v>0</v>
      </c>
      <c r="K346" s="225"/>
      <c r="L346" s="226"/>
      <c r="M346" s="227" t="s">
        <v>1</v>
      </c>
      <c r="N346" s="228" t="s">
        <v>38</v>
      </c>
      <c r="O346" s="76"/>
      <c r="P346" s="190">
        <f>O346*H346</f>
        <v>0</v>
      </c>
      <c r="Q346" s="190">
        <v>1</v>
      </c>
      <c r="R346" s="190">
        <f>Q346*H346</f>
        <v>0.016</v>
      </c>
      <c r="S346" s="190">
        <v>0</v>
      </c>
      <c r="T346" s="19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2" t="s">
        <v>328</v>
      </c>
      <c r="AT346" s="192" t="s">
        <v>213</v>
      </c>
      <c r="AU346" s="192" t="s">
        <v>82</v>
      </c>
      <c r="AY346" s="18" t="s">
        <v>150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8" t="s">
        <v>80</v>
      </c>
      <c r="BK346" s="193">
        <f>ROUND(I346*H346,2)</f>
        <v>0</v>
      </c>
      <c r="BL346" s="18" t="s">
        <v>243</v>
      </c>
      <c r="BM346" s="192" t="s">
        <v>537</v>
      </c>
    </row>
    <row r="347" s="13" customFormat="1">
      <c r="A347" s="13"/>
      <c r="B347" s="194"/>
      <c r="C347" s="13"/>
      <c r="D347" s="195" t="s">
        <v>158</v>
      </c>
      <c r="E347" s="196" t="s">
        <v>1</v>
      </c>
      <c r="F347" s="197" t="s">
        <v>538</v>
      </c>
      <c r="G347" s="13"/>
      <c r="H347" s="198">
        <v>0.016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158</v>
      </c>
      <c r="AU347" s="196" t="s">
        <v>82</v>
      </c>
      <c r="AV347" s="13" t="s">
        <v>82</v>
      </c>
      <c r="AW347" s="13" t="s">
        <v>30</v>
      </c>
      <c r="AX347" s="13" t="s">
        <v>80</v>
      </c>
      <c r="AY347" s="196" t="s">
        <v>150</v>
      </c>
    </row>
    <row r="348" s="2" customFormat="1" ht="33" customHeight="1">
      <c r="A348" s="37"/>
      <c r="B348" s="179"/>
      <c r="C348" s="180" t="s">
        <v>539</v>
      </c>
      <c r="D348" s="180" t="s">
        <v>152</v>
      </c>
      <c r="E348" s="181" t="s">
        <v>540</v>
      </c>
      <c r="F348" s="182" t="s">
        <v>541</v>
      </c>
      <c r="G348" s="183" t="s">
        <v>155</v>
      </c>
      <c r="H348" s="184">
        <v>53.299999999999997</v>
      </c>
      <c r="I348" s="185"/>
      <c r="J348" s="186">
        <f>ROUND(I348*H348,2)</f>
        <v>0</v>
      </c>
      <c r="K348" s="187"/>
      <c r="L348" s="38"/>
      <c r="M348" s="188" t="s">
        <v>1</v>
      </c>
      <c r="N348" s="189" t="s">
        <v>38</v>
      </c>
      <c r="O348" s="76"/>
      <c r="P348" s="190">
        <f>O348*H348</f>
        <v>0</v>
      </c>
      <c r="Q348" s="190">
        <v>0</v>
      </c>
      <c r="R348" s="190">
        <f>Q348*H348</f>
        <v>0</v>
      </c>
      <c r="S348" s="190">
        <v>0.0054999999999999997</v>
      </c>
      <c r="T348" s="191">
        <f>S348*H348</f>
        <v>0.29314999999999997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2" t="s">
        <v>243</v>
      </c>
      <c r="AT348" s="192" t="s">
        <v>152</v>
      </c>
      <c r="AU348" s="192" t="s">
        <v>82</v>
      </c>
      <c r="AY348" s="18" t="s">
        <v>150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8" t="s">
        <v>80</v>
      </c>
      <c r="BK348" s="193">
        <f>ROUND(I348*H348,2)</f>
        <v>0</v>
      </c>
      <c r="BL348" s="18" t="s">
        <v>243</v>
      </c>
      <c r="BM348" s="192" t="s">
        <v>542</v>
      </c>
    </row>
    <row r="349" s="15" customFormat="1">
      <c r="A349" s="15"/>
      <c r="B349" s="211"/>
      <c r="C349" s="15"/>
      <c r="D349" s="195" t="s">
        <v>158</v>
      </c>
      <c r="E349" s="212" t="s">
        <v>1</v>
      </c>
      <c r="F349" s="213" t="s">
        <v>543</v>
      </c>
      <c r="G349" s="15"/>
      <c r="H349" s="212" t="s">
        <v>1</v>
      </c>
      <c r="I349" s="214"/>
      <c r="J349" s="15"/>
      <c r="K349" s="15"/>
      <c r="L349" s="211"/>
      <c r="M349" s="215"/>
      <c r="N349" s="216"/>
      <c r="O349" s="216"/>
      <c r="P349" s="216"/>
      <c r="Q349" s="216"/>
      <c r="R349" s="216"/>
      <c r="S349" s="216"/>
      <c r="T349" s="21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12" t="s">
        <v>158</v>
      </c>
      <c r="AU349" s="212" t="s">
        <v>82</v>
      </c>
      <c r="AV349" s="15" t="s">
        <v>80</v>
      </c>
      <c r="AW349" s="15" t="s">
        <v>30</v>
      </c>
      <c r="AX349" s="15" t="s">
        <v>73</v>
      </c>
      <c r="AY349" s="212" t="s">
        <v>150</v>
      </c>
    </row>
    <row r="350" s="13" customFormat="1">
      <c r="A350" s="13"/>
      <c r="B350" s="194"/>
      <c r="C350" s="13"/>
      <c r="D350" s="195" t="s">
        <v>158</v>
      </c>
      <c r="E350" s="196" t="s">
        <v>1</v>
      </c>
      <c r="F350" s="197" t="s">
        <v>535</v>
      </c>
      <c r="G350" s="13"/>
      <c r="H350" s="198">
        <v>53.299999999999997</v>
      </c>
      <c r="I350" s="199"/>
      <c r="J350" s="13"/>
      <c r="K350" s="13"/>
      <c r="L350" s="194"/>
      <c r="M350" s="200"/>
      <c r="N350" s="201"/>
      <c r="O350" s="201"/>
      <c r="P350" s="201"/>
      <c r="Q350" s="201"/>
      <c r="R350" s="201"/>
      <c r="S350" s="201"/>
      <c r="T350" s="20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6" t="s">
        <v>158</v>
      </c>
      <c r="AU350" s="196" t="s">
        <v>82</v>
      </c>
      <c r="AV350" s="13" t="s">
        <v>82</v>
      </c>
      <c r="AW350" s="13" t="s">
        <v>30</v>
      </c>
      <c r="AX350" s="13" t="s">
        <v>80</v>
      </c>
      <c r="AY350" s="196" t="s">
        <v>150</v>
      </c>
    </row>
    <row r="351" s="2" customFormat="1" ht="24.15" customHeight="1">
      <c r="A351" s="37"/>
      <c r="B351" s="179"/>
      <c r="C351" s="180" t="s">
        <v>544</v>
      </c>
      <c r="D351" s="180" t="s">
        <v>152</v>
      </c>
      <c r="E351" s="181" t="s">
        <v>545</v>
      </c>
      <c r="F351" s="182" t="s">
        <v>546</v>
      </c>
      <c r="G351" s="183" t="s">
        <v>155</v>
      </c>
      <c r="H351" s="184">
        <v>53.299999999999997</v>
      </c>
      <c r="I351" s="185"/>
      <c r="J351" s="186">
        <f>ROUND(I351*H351,2)</f>
        <v>0</v>
      </c>
      <c r="K351" s="187"/>
      <c r="L351" s="38"/>
      <c r="M351" s="188" t="s">
        <v>1</v>
      </c>
      <c r="N351" s="189" t="s">
        <v>38</v>
      </c>
      <c r="O351" s="76"/>
      <c r="P351" s="190">
        <f>O351*H351</f>
        <v>0</v>
      </c>
      <c r="Q351" s="190">
        <v>0.00088000000000000003</v>
      </c>
      <c r="R351" s="190">
        <f>Q351*H351</f>
        <v>0.046904000000000001</v>
      </c>
      <c r="S351" s="190">
        <v>0</v>
      </c>
      <c r="T351" s="19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2" t="s">
        <v>243</v>
      </c>
      <c r="AT351" s="192" t="s">
        <v>152</v>
      </c>
      <c r="AU351" s="192" t="s">
        <v>82</v>
      </c>
      <c r="AY351" s="18" t="s">
        <v>150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8" t="s">
        <v>80</v>
      </c>
      <c r="BK351" s="193">
        <f>ROUND(I351*H351,2)</f>
        <v>0</v>
      </c>
      <c r="BL351" s="18" t="s">
        <v>243</v>
      </c>
      <c r="BM351" s="192" t="s">
        <v>547</v>
      </c>
    </row>
    <row r="352" s="15" customFormat="1">
      <c r="A352" s="15"/>
      <c r="B352" s="211"/>
      <c r="C352" s="15"/>
      <c r="D352" s="195" t="s">
        <v>158</v>
      </c>
      <c r="E352" s="212" t="s">
        <v>1</v>
      </c>
      <c r="F352" s="213" t="s">
        <v>548</v>
      </c>
      <c r="G352" s="15"/>
      <c r="H352" s="212" t="s">
        <v>1</v>
      </c>
      <c r="I352" s="214"/>
      <c r="J352" s="15"/>
      <c r="K352" s="15"/>
      <c r="L352" s="211"/>
      <c r="M352" s="215"/>
      <c r="N352" s="216"/>
      <c r="O352" s="216"/>
      <c r="P352" s="216"/>
      <c r="Q352" s="216"/>
      <c r="R352" s="216"/>
      <c r="S352" s="216"/>
      <c r="T352" s="21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2" t="s">
        <v>158</v>
      </c>
      <c r="AU352" s="212" t="s">
        <v>82</v>
      </c>
      <c r="AV352" s="15" t="s">
        <v>80</v>
      </c>
      <c r="AW352" s="15" t="s">
        <v>30</v>
      </c>
      <c r="AX352" s="15" t="s">
        <v>73</v>
      </c>
      <c r="AY352" s="212" t="s">
        <v>150</v>
      </c>
    </row>
    <row r="353" s="13" customFormat="1">
      <c r="A353" s="13"/>
      <c r="B353" s="194"/>
      <c r="C353" s="13"/>
      <c r="D353" s="195" t="s">
        <v>158</v>
      </c>
      <c r="E353" s="196" t="s">
        <v>1</v>
      </c>
      <c r="F353" s="197" t="s">
        <v>535</v>
      </c>
      <c r="G353" s="13"/>
      <c r="H353" s="198">
        <v>53.299999999999997</v>
      </c>
      <c r="I353" s="199"/>
      <c r="J353" s="13"/>
      <c r="K353" s="13"/>
      <c r="L353" s="194"/>
      <c r="M353" s="200"/>
      <c r="N353" s="201"/>
      <c r="O353" s="201"/>
      <c r="P353" s="201"/>
      <c r="Q353" s="201"/>
      <c r="R353" s="201"/>
      <c r="S353" s="201"/>
      <c r="T353" s="20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6" t="s">
        <v>158</v>
      </c>
      <c r="AU353" s="196" t="s">
        <v>82</v>
      </c>
      <c r="AV353" s="13" t="s">
        <v>82</v>
      </c>
      <c r="AW353" s="13" t="s">
        <v>30</v>
      </c>
      <c r="AX353" s="13" t="s">
        <v>80</v>
      </c>
      <c r="AY353" s="196" t="s">
        <v>150</v>
      </c>
    </row>
    <row r="354" s="2" customFormat="1" ht="44.25" customHeight="1">
      <c r="A354" s="37"/>
      <c r="B354" s="179"/>
      <c r="C354" s="218" t="s">
        <v>549</v>
      </c>
      <c r="D354" s="218" t="s">
        <v>213</v>
      </c>
      <c r="E354" s="219" t="s">
        <v>473</v>
      </c>
      <c r="F354" s="220" t="s">
        <v>474</v>
      </c>
      <c r="G354" s="221" t="s">
        <v>155</v>
      </c>
      <c r="H354" s="222">
        <v>61.295000000000002</v>
      </c>
      <c r="I354" s="223"/>
      <c r="J354" s="224">
        <f>ROUND(I354*H354,2)</f>
        <v>0</v>
      </c>
      <c r="K354" s="225"/>
      <c r="L354" s="226"/>
      <c r="M354" s="227" t="s">
        <v>1</v>
      </c>
      <c r="N354" s="228" t="s">
        <v>38</v>
      </c>
      <c r="O354" s="76"/>
      <c r="P354" s="190">
        <f>O354*H354</f>
        <v>0</v>
      </c>
      <c r="Q354" s="190">
        <v>0.0054000000000000003</v>
      </c>
      <c r="R354" s="190">
        <f>Q354*H354</f>
        <v>0.33099300000000004</v>
      </c>
      <c r="S354" s="190">
        <v>0</v>
      </c>
      <c r="T354" s="19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2" t="s">
        <v>328</v>
      </c>
      <c r="AT354" s="192" t="s">
        <v>213</v>
      </c>
      <c r="AU354" s="192" t="s">
        <v>82</v>
      </c>
      <c r="AY354" s="18" t="s">
        <v>150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8" t="s">
        <v>80</v>
      </c>
      <c r="BK354" s="193">
        <f>ROUND(I354*H354,2)</f>
        <v>0</v>
      </c>
      <c r="BL354" s="18" t="s">
        <v>243</v>
      </c>
      <c r="BM354" s="192" t="s">
        <v>550</v>
      </c>
    </row>
    <row r="355" s="13" customFormat="1">
      <c r="A355" s="13"/>
      <c r="B355" s="194"/>
      <c r="C355" s="13"/>
      <c r="D355" s="195" t="s">
        <v>158</v>
      </c>
      <c r="E355" s="196" t="s">
        <v>1</v>
      </c>
      <c r="F355" s="197" t="s">
        <v>551</v>
      </c>
      <c r="G355" s="13"/>
      <c r="H355" s="198">
        <v>61.295000000000002</v>
      </c>
      <c r="I355" s="199"/>
      <c r="J355" s="13"/>
      <c r="K355" s="13"/>
      <c r="L355" s="194"/>
      <c r="M355" s="200"/>
      <c r="N355" s="201"/>
      <c r="O355" s="201"/>
      <c r="P355" s="201"/>
      <c r="Q355" s="201"/>
      <c r="R355" s="201"/>
      <c r="S355" s="201"/>
      <c r="T355" s="20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6" t="s">
        <v>158</v>
      </c>
      <c r="AU355" s="196" t="s">
        <v>82</v>
      </c>
      <c r="AV355" s="13" t="s">
        <v>82</v>
      </c>
      <c r="AW355" s="13" t="s">
        <v>30</v>
      </c>
      <c r="AX355" s="13" t="s">
        <v>80</v>
      </c>
      <c r="AY355" s="196" t="s">
        <v>150</v>
      </c>
    </row>
    <row r="356" s="2" customFormat="1" ht="24.15" customHeight="1">
      <c r="A356" s="37"/>
      <c r="B356" s="179"/>
      <c r="C356" s="180" t="s">
        <v>552</v>
      </c>
      <c r="D356" s="180" t="s">
        <v>152</v>
      </c>
      <c r="E356" s="181" t="s">
        <v>553</v>
      </c>
      <c r="F356" s="182" t="s">
        <v>554</v>
      </c>
      <c r="G356" s="183" t="s">
        <v>155</v>
      </c>
      <c r="H356" s="184">
        <v>53.299999999999997</v>
      </c>
      <c r="I356" s="185"/>
      <c r="J356" s="186">
        <f>ROUND(I356*H356,2)</f>
        <v>0</v>
      </c>
      <c r="K356" s="187"/>
      <c r="L356" s="38"/>
      <c r="M356" s="188" t="s">
        <v>1</v>
      </c>
      <c r="N356" s="189" t="s">
        <v>38</v>
      </c>
      <c r="O356" s="76"/>
      <c r="P356" s="190">
        <f>O356*H356</f>
        <v>0</v>
      </c>
      <c r="Q356" s="190">
        <v>0.00019000000000000001</v>
      </c>
      <c r="R356" s="190">
        <f>Q356*H356</f>
        <v>0.010127000000000001</v>
      </c>
      <c r="S356" s="190">
        <v>0</v>
      </c>
      <c r="T356" s="19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2" t="s">
        <v>243</v>
      </c>
      <c r="AT356" s="192" t="s">
        <v>152</v>
      </c>
      <c r="AU356" s="192" t="s">
        <v>82</v>
      </c>
      <c r="AY356" s="18" t="s">
        <v>150</v>
      </c>
      <c r="BE356" s="193">
        <f>IF(N356="základní",J356,0)</f>
        <v>0</v>
      </c>
      <c r="BF356" s="193">
        <f>IF(N356="snížená",J356,0)</f>
        <v>0</v>
      </c>
      <c r="BG356" s="193">
        <f>IF(N356="zákl. přenesená",J356,0)</f>
        <v>0</v>
      </c>
      <c r="BH356" s="193">
        <f>IF(N356="sníž. přenesená",J356,0)</f>
        <v>0</v>
      </c>
      <c r="BI356" s="193">
        <f>IF(N356="nulová",J356,0)</f>
        <v>0</v>
      </c>
      <c r="BJ356" s="18" t="s">
        <v>80</v>
      </c>
      <c r="BK356" s="193">
        <f>ROUND(I356*H356,2)</f>
        <v>0</v>
      </c>
      <c r="BL356" s="18" t="s">
        <v>243</v>
      </c>
      <c r="BM356" s="192" t="s">
        <v>555</v>
      </c>
    </row>
    <row r="357" s="2" customFormat="1" ht="33" customHeight="1">
      <c r="A357" s="37"/>
      <c r="B357" s="179"/>
      <c r="C357" s="218" t="s">
        <v>556</v>
      </c>
      <c r="D357" s="218" t="s">
        <v>213</v>
      </c>
      <c r="E357" s="219" t="s">
        <v>557</v>
      </c>
      <c r="F357" s="220" t="s">
        <v>558</v>
      </c>
      <c r="G357" s="221" t="s">
        <v>155</v>
      </c>
      <c r="H357" s="222">
        <v>61.295000000000002</v>
      </c>
      <c r="I357" s="223"/>
      <c r="J357" s="224">
        <f>ROUND(I357*H357,2)</f>
        <v>0</v>
      </c>
      <c r="K357" s="225"/>
      <c r="L357" s="226"/>
      <c r="M357" s="227" t="s">
        <v>1</v>
      </c>
      <c r="N357" s="228" t="s">
        <v>38</v>
      </c>
      <c r="O357" s="76"/>
      <c r="P357" s="190">
        <f>O357*H357</f>
        <v>0</v>
      </c>
      <c r="Q357" s="190">
        <v>0.0016999999999999999</v>
      </c>
      <c r="R357" s="190">
        <f>Q357*H357</f>
        <v>0.1042015</v>
      </c>
      <c r="S357" s="190">
        <v>0</v>
      </c>
      <c r="T357" s="19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2" t="s">
        <v>328</v>
      </c>
      <c r="AT357" s="192" t="s">
        <v>213</v>
      </c>
      <c r="AU357" s="192" t="s">
        <v>82</v>
      </c>
      <c r="AY357" s="18" t="s">
        <v>150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8" t="s">
        <v>80</v>
      </c>
      <c r="BK357" s="193">
        <f>ROUND(I357*H357,2)</f>
        <v>0</v>
      </c>
      <c r="BL357" s="18" t="s">
        <v>243</v>
      </c>
      <c r="BM357" s="192" t="s">
        <v>559</v>
      </c>
    </row>
    <row r="358" s="13" customFormat="1">
      <c r="A358" s="13"/>
      <c r="B358" s="194"/>
      <c r="C358" s="13"/>
      <c r="D358" s="195" t="s">
        <v>158</v>
      </c>
      <c r="E358" s="196" t="s">
        <v>1</v>
      </c>
      <c r="F358" s="197" t="s">
        <v>551</v>
      </c>
      <c r="G358" s="13"/>
      <c r="H358" s="198">
        <v>61.295000000000002</v>
      </c>
      <c r="I358" s="199"/>
      <c r="J358" s="13"/>
      <c r="K358" s="13"/>
      <c r="L358" s="194"/>
      <c r="M358" s="200"/>
      <c r="N358" s="201"/>
      <c r="O358" s="201"/>
      <c r="P358" s="201"/>
      <c r="Q358" s="201"/>
      <c r="R358" s="201"/>
      <c r="S358" s="201"/>
      <c r="T358" s="20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6" t="s">
        <v>158</v>
      </c>
      <c r="AU358" s="196" t="s">
        <v>82</v>
      </c>
      <c r="AV358" s="13" t="s">
        <v>82</v>
      </c>
      <c r="AW358" s="13" t="s">
        <v>30</v>
      </c>
      <c r="AX358" s="13" t="s">
        <v>80</v>
      </c>
      <c r="AY358" s="196" t="s">
        <v>150</v>
      </c>
    </row>
    <row r="359" s="2" customFormat="1" ht="37.8" customHeight="1">
      <c r="A359" s="37"/>
      <c r="B359" s="179"/>
      <c r="C359" s="180" t="s">
        <v>560</v>
      </c>
      <c r="D359" s="180" t="s">
        <v>152</v>
      </c>
      <c r="E359" s="181" t="s">
        <v>561</v>
      </c>
      <c r="F359" s="182" t="s">
        <v>562</v>
      </c>
      <c r="G359" s="183" t="s">
        <v>155</v>
      </c>
      <c r="H359" s="184">
        <v>106.59999999999999</v>
      </c>
      <c r="I359" s="185"/>
      <c r="J359" s="186">
        <f>ROUND(I359*H359,2)</f>
        <v>0</v>
      </c>
      <c r="K359" s="187"/>
      <c r="L359" s="38"/>
      <c r="M359" s="188" t="s">
        <v>1</v>
      </c>
      <c r="N359" s="189" t="s">
        <v>38</v>
      </c>
      <c r="O359" s="76"/>
      <c r="P359" s="190">
        <f>O359*H359</f>
        <v>0</v>
      </c>
      <c r="Q359" s="190">
        <v>0</v>
      </c>
      <c r="R359" s="190">
        <f>Q359*H359</f>
        <v>0</v>
      </c>
      <c r="S359" s="190">
        <v>0.0032000000000000002</v>
      </c>
      <c r="T359" s="191">
        <f>S359*H359</f>
        <v>0.34111999999999998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2" t="s">
        <v>243</v>
      </c>
      <c r="AT359" s="192" t="s">
        <v>152</v>
      </c>
      <c r="AU359" s="192" t="s">
        <v>82</v>
      </c>
      <c r="AY359" s="18" t="s">
        <v>150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18" t="s">
        <v>80</v>
      </c>
      <c r="BK359" s="193">
        <f>ROUND(I359*H359,2)</f>
        <v>0</v>
      </c>
      <c r="BL359" s="18" t="s">
        <v>243</v>
      </c>
      <c r="BM359" s="192" t="s">
        <v>563</v>
      </c>
    </row>
    <row r="360" s="15" customFormat="1">
      <c r="A360" s="15"/>
      <c r="B360" s="211"/>
      <c r="C360" s="15"/>
      <c r="D360" s="195" t="s">
        <v>158</v>
      </c>
      <c r="E360" s="212" t="s">
        <v>1</v>
      </c>
      <c r="F360" s="213" t="s">
        <v>564</v>
      </c>
      <c r="G360" s="15"/>
      <c r="H360" s="212" t="s">
        <v>1</v>
      </c>
      <c r="I360" s="214"/>
      <c r="J360" s="15"/>
      <c r="K360" s="15"/>
      <c r="L360" s="211"/>
      <c r="M360" s="215"/>
      <c r="N360" s="216"/>
      <c r="O360" s="216"/>
      <c r="P360" s="216"/>
      <c r="Q360" s="216"/>
      <c r="R360" s="216"/>
      <c r="S360" s="216"/>
      <c r="T360" s="21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12" t="s">
        <v>158</v>
      </c>
      <c r="AU360" s="212" t="s">
        <v>82</v>
      </c>
      <c r="AV360" s="15" t="s">
        <v>80</v>
      </c>
      <c r="AW360" s="15" t="s">
        <v>30</v>
      </c>
      <c r="AX360" s="15" t="s">
        <v>73</v>
      </c>
      <c r="AY360" s="212" t="s">
        <v>150</v>
      </c>
    </row>
    <row r="361" s="13" customFormat="1">
      <c r="A361" s="13"/>
      <c r="B361" s="194"/>
      <c r="C361" s="13"/>
      <c r="D361" s="195" t="s">
        <v>158</v>
      </c>
      <c r="E361" s="196" t="s">
        <v>1</v>
      </c>
      <c r="F361" s="197" t="s">
        <v>535</v>
      </c>
      <c r="G361" s="13"/>
      <c r="H361" s="198">
        <v>53.299999999999997</v>
      </c>
      <c r="I361" s="199"/>
      <c r="J361" s="13"/>
      <c r="K361" s="13"/>
      <c r="L361" s="194"/>
      <c r="M361" s="200"/>
      <c r="N361" s="201"/>
      <c r="O361" s="201"/>
      <c r="P361" s="201"/>
      <c r="Q361" s="201"/>
      <c r="R361" s="201"/>
      <c r="S361" s="201"/>
      <c r="T361" s="20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6" t="s">
        <v>158</v>
      </c>
      <c r="AU361" s="196" t="s">
        <v>82</v>
      </c>
      <c r="AV361" s="13" t="s">
        <v>82</v>
      </c>
      <c r="AW361" s="13" t="s">
        <v>30</v>
      </c>
      <c r="AX361" s="13" t="s">
        <v>73</v>
      </c>
      <c r="AY361" s="196" t="s">
        <v>150</v>
      </c>
    </row>
    <row r="362" s="15" customFormat="1">
      <c r="A362" s="15"/>
      <c r="B362" s="211"/>
      <c r="C362" s="15"/>
      <c r="D362" s="195" t="s">
        <v>158</v>
      </c>
      <c r="E362" s="212" t="s">
        <v>1</v>
      </c>
      <c r="F362" s="213" t="s">
        <v>565</v>
      </c>
      <c r="G362" s="15"/>
      <c r="H362" s="212" t="s">
        <v>1</v>
      </c>
      <c r="I362" s="214"/>
      <c r="J362" s="15"/>
      <c r="K362" s="15"/>
      <c r="L362" s="211"/>
      <c r="M362" s="215"/>
      <c r="N362" s="216"/>
      <c r="O362" s="216"/>
      <c r="P362" s="216"/>
      <c r="Q362" s="216"/>
      <c r="R362" s="216"/>
      <c r="S362" s="216"/>
      <c r="T362" s="21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12" t="s">
        <v>158</v>
      </c>
      <c r="AU362" s="212" t="s">
        <v>82</v>
      </c>
      <c r="AV362" s="15" t="s">
        <v>80</v>
      </c>
      <c r="AW362" s="15" t="s">
        <v>30</v>
      </c>
      <c r="AX362" s="15" t="s">
        <v>73</v>
      </c>
      <c r="AY362" s="212" t="s">
        <v>150</v>
      </c>
    </row>
    <row r="363" s="13" customFormat="1">
      <c r="A363" s="13"/>
      <c r="B363" s="194"/>
      <c r="C363" s="13"/>
      <c r="D363" s="195" t="s">
        <v>158</v>
      </c>
      <c r="E363" s="196" t="s">
        <v>1</v>
      </c>
      <c r="F363" s="197" t="s">
        <v>535</v>
      </c>
      <c r="G363" s="13"/>
      <c r="H363" s="198">
        <v>53.299999999999997</v>
      </c>
      <c r="I363" s="199"/>
      <c r="J363" s="13"/>
      <c r="K363" s="13"/>
      <c r="L363" s="194"/>
      <c r="M363" s="200"/>
      <c r="N363" s="201"/>
      <c r="O363" s="201"/>
      <c r="P363" s="201"/>
      <c r="Q363" s="201"/>
      <c r="R363" s="201"/>
      <c r="S363" s="201"/>
      <c r="T363" s="20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6" t="s">
        <v>158</v>
      </c>
      <c r="AU363" s="196" t="s">
        <v>82</v>
      </c>
      <c r="AV363" s="13" t="s">
        <v>82</v>
      </c>
      <c r="AW363" s="13" t="s">
        <v>30</v>
      </c>
      <c r="AX363" s="13" t="s">
        <v>73</v>
      </c>
      <c r="AY363" s="196" t="s">
        <v>150</v>
      </c>
    </row>
    <row r="364" s="14" customFormat="1">
      <c r="A364" s="14"/>
      <c r="B364" s="203"/>
      <c r="C364" s="14"/>
      <c r="D364" s="195" t="s">
        <v>158</v>
      </c>
      <c r="E364" s="204" t="s">
        <v>1</v>
      </c>
      <c r="F364" s="205" t="s">
        <v>172</v>
      </c>
      <c r="G364" s="14"/>
      <c r="H364" s="206">
        <v>106.59999999999999</v>
      </c>
      <c r="I364" s="207"/>
      <c r="J364" s="14"/>
      <c r="K364" s="14"/>
      <c r="L364" s="203"/>
      <c r="M364" s="208"/>
      <c r="N364" s="209"/>
      <c r="O364" s="209"/>
      <c r="P364" s="209"/>
      <c r="Q364" s="209"/>
      <c r="R364" s="209"/>
      <c r="S364" s="209"/>
      <c r="T364" s="21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4" t="s">
        <v>158</v>
      </c>
      <c r="AU364" s="204" t="s">
        <v>82</v>
      </c>
      <c r="AV364" s="14" t="s">
        <v>156</v>
      </c>
      <c r="AW364" s="14" t="s">
        <v>30</v>
      </c>
      <c r="AX364" s="14" t="s">
        <v>80</v>
      </c>
      <c r="AY364" s="204" t="s">
        <v>150</v>
      </c>
    </row>
    <row r="365" s="2" customFormat="1" ht="33" customHeight="1">
      <c r="A365" s="37"/>
      <c r="B365" s="179"/>
      <c r="C365" s="180" t="s">
        <v>566</v>
      </c>
      <c r="D365" s="180" t="s">
        <v>152</v>
      </c>
      <c r="E365" s="181" t="s">
        <v>567</v>
      </c>
      <c r="F365" s="182" t="s">
        <v>568</v>
      </c>
      <c r="G365" s="183" t="s">
        <v>155</v>
      </c>
      <c r="H365" s="184">
        <v>53.299999999999997</v>
      </c>
      <c r="I365" s="185"/>
      <c r="J365" s="186">
        <f>ROUND(I365*H365,2)</f>
        <v>0</v>
      </c>
      <c r="K365" s="187"/>
      <c r="L365" s="38"/>
      <c r="M365" s="188" t="s">
        <v>1</v>
      </c>
      <c r="N365" s="189" t="s">
        <v>38</v>
      </c>
      <c r="O365" s="76"/>
      <c r="P365" s="190">
        <f>O365*H365</f>
        <v>0</v>
      </c>
      <c r="Q365" s="190">
        <v>0</v>
      </c>
      <c r="R365" s="190">
        <f>Q365*H365</f>
        <v>0</v>
      </c>
      <c r="S365" s="190">
        <v>0</v>
      </c>
      <c r="T365" s="19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2" t="s">
        <v>243</v>
      </c>
      <c r="AT365" s="192" t="s">
        <v>152</v>
      </c>
      <c r="AU365" s="192" t="s">
        <v>82</v>
      </c>
      <c r="AY365" s="18" t="s">
        <v>150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8" t="s">
        <v>80</v>
      </c>
      <c r="BK365" s="193">
        <f>ROUND(I365*H365,2)</f>
        <v>0</v>
      </c>
      <c r="BL365" s="18" t="s">
        <v>243</v>
      </c>
      <c r="BM365" s="192" t="s">
        <v>569</v>
      </c>
    </row>
    <row r="366" s="2" customFormat="1" ht="16.5" customHeight="1">
      <c r="A366" s="37"/>
      <c r="B366" s="179"/>
      <c r="C366" s="218" t="s">
        <v>570</v>
      </c>
      <c r="D366" s="218" t="s">
        <v>213</v>
      </c>
      <c r="E366" s="219" t="s">
        <v>571</v>
      </c>
      <c r="F366" s="220" t="s">
        <v>572</v>
      </c>
      <c r="G366" s="221" t="s">
        <v>155</v>
      </c>
      <c r="H366" s="222">
        <v>61.295000000000002</v>
      </c>
      <c r="I366" s="223"/>
      <c r="J366" s="224">
        <f>ROUND(I366*H366,2)</f>
        <v>0</v>
      </c>
      <c r="K366" s="225"/>
      <c r="L366" s="226"/>
      <c r="M366" s="227" t="s">
        <v>1</v>
      </c>
      <c r="N366" s="228" t="s">
        <v>38</v>
      </c>
      <c r="O366" s="76"/>
      <c r="P366" s="190">
        <f>O366*H366</f>
        <v>0</v>
      </c>
      <c r="Q366" s="190">
        <v>0.00029999999999999997</v>
      </c>
      <c r="R366" s="190">
        <f>Q366*H366</f>
        <v>0.018388499999999999</v>
      </c>
      <c r="S366" s="190">
        <v>0</v>
      </c>
      <c r="T366" s="19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2" t="s">
        <v>328</v>
      </c>
      <c r="AT366" s="192" t="s">
        <v>213</v>
      </c>
      <c r="AU366" s="192" t="s">
        <v>82</v>
      </c>
      <c r="AY366" s="18" t="s">
        <v>150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8" t="s">
        <v>80</v>
      </c>
      <c r="BK366" s="193">
        <f>ROUND(I366*H366,2)</f>
        <v>0</v>
      </c>
      <c r="BL366" s="18" t="s">
        <v>243</v>
      </c>
      <c r="BM366" s="192" t="s">
        <v>573</v>
      </c>
    </row>
    <row r="367" s="13" customFormat="1">
      <c r="A367" s="13"/>
      <c r="B367" s="194"/>
      <c r="C367" s="13"/>
      <c r="D367" s="195" t="s">
        <v>158</v>
      </c>
      <c r="E367" s="196" t="s">
        <v>1</v>
      </c>
      <c r="F367" s="197" t="s">
        <v>551</v>
      </c>
      <c r="G367" s="13"/>
      <c r="H367" s="198">
        <v>61.295000000000002</v>
      </c>
      <c r="I367" s="199"/>
      <c r="J367" s="13"/>
      <c r="K367" s="13"/>
      <c r="L367" s="194"/>
      <c r="M367" s="200"/>
      <c r="N367" s="201"/>
      <c r="O367" s="201"/>
      <c r="P367" s="201"/>
      <c r="Q367" s="201"/>
      <c r="R367" s="201"/>
      <c r="S367" s="201"/>
      <c r="T367" s="20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6" t="s">
        <v>158</v>
      </c>
      <c r="AU367" s="196" t="s">
        <v>82</v>
      </c>
      <c r="AV367" s="13" t="s">
        <v>82</v>
      </c>
      <c r="AW367" s="13" t="s">
        <v>30</v>
      </c>
      <c r="AX367" s="13" t="s">
        <v>80</v>
      </c>
      <c r="AY367" s="196" t="s">
        <v>150</v>
      </c>
    </row>
    <row r="368" s="2" customFormat="1" ht="33" customHeight="1">
      <c r="A368" s="37"/>
      <c r="B368" s="179"/>
      <c r="C368" s="180" t="s">
        <v>574</v>
      </c>
      <c r="D368" s="180" t="s">
        <v>152</v>
      </c>
      <c r="E368" s="181" t="s">
        <v>575</v>
      </c>
      <c r="F368" s="182" t="s">
        <v>576</v>
      </c>
      <c r="G368" s="183" t="s">
        <v>155</v>
      </c>
      <c r="H368" s="184">
        <v>106.59999999999999</v>
      </c>
      <c r="I368" s="185"/>
      <c r="J368" s="186">
        <f>ROUND(I368*H368,2)</f>
        <v>0</v>
      </c>
      <c r="K368" s="187"/>
      <c r="L368" s="38"/>
      <c r="M368" s="188" t="s">
        <v>1</v>
      </c>
      <c r="N368" s="189" t="s">
        <v>38</v>
      </c>
      <c r="O368" s="76"/>
      <c r="P368" s="190">
        <f>O368*H368</f>
        <v>0</v>
      </c>
      <c r="Q368" s="190">
        <v>0</v>
      </c>
      <c r="R368" s="190">
        <f>Q368*H368</f>
        <v>0</v>
      </c>
      <c r="S368" s="190">
        <v>0</v>
      </c>
      <c r="T368" s="19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2" t="s">
        <v>243</v>
      </c>
      <c r="AT368" s="192" t="s">
        <v>152</v>
      </c>
      <c r="AU368" s="192" t="s">
        <v>82</v>
      </c>
      <c r="AY368" s="18" t="s">
        <v>150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18" t="s">
        <v>80</v>
      </c>
      <c r="BK368" s="193">
        <f>ROUND(I368*H368,2)</f>
        <v>0</v>
      </c>
      <c r="BL368" s="18" t="s">
        <v>243</v>
      </c>
      <c r="BM368" s="192" t="s">
        <v>577</v>
      </c>
    </row>
    <row r="369" s="13" customFormat="1">
      <c r="A369" s="13"/>
      <c r="B369" s="194"/>
      <c r="C369" s="13"/>
      <c r="D369" s="195" t="s">
        <v>158</v>
      </c>
      <c r="E369" s="196" t="s">
        <v>1</v>
      </c>
      <c r="F369" s="197" t="s">
        <v>578</v>
      </c>
      <c r="G369" s="13"/>
      <c r="H369" s="198">
        <v>106.59999999999999</v>
      </c>
      <c r="I369" s="199"/>
      <c r="J369" s="13"/>
      <c r="K369" s="13"/>
      <c r="L369" s="194"/>
      <c r="M369" s="200"/>
      <c r="N369" s="201"/>
      <c r="O369" s="201"/>
      <c r="P369" s="201"/>
      <c r="Q369" s="201"/>
      <c r="R369" s="201"/>
      <c r="S369" s="201"/>
      <c r="T369" s="20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6" t="s">
        <v>158</v>
      </c>
      <c r="AU369" s="196" t="s">
        <v>82</v>
      </c>
      <c r="AV369" s="13" t="s">
        <v>82</v>
      </c>
      <c r="AW369" s="13" t="s">
        <v>30</v>
      </c>
      <c r="AX369" s="13" t="s">
        <v>80</v>
      </c>
      <c r="AY369" s="196" t="s">
        <v>150</v>
      </c>
    </row>
    <row r="370" s="2" customFormat="1" ht="16.5" customHeight="1">
      <c r="A370" s="37"/>
      <c r="B370" s="179"/>
      <c r="C370" s="218" t="s">
        <v>579</v>
      </c>
      <c r="D370" s="218" t="s">
        <v>213</v>
      </c>
      <c r="E370" s="219" t="s">
        <v>571</v>
      </c>
      <c r="F370" s="220" t="s">
        <v>572</v>
      </c>
      <c r="G370" s="221" t="s">
        <v>155</v>
      </c>
      <c r="H370" s="222">
        <v>122.59</v>
      </c>
      <c r="I370" s="223"/>
      <c r="J370" s="224">
        <f>ROUND(I370*H370,2)</f>
        <v>0</v>
      </c>
      <c r="K370" s="225"/>
      <c r="L370" s="226"/>
      <c r="M370" s="227" t="s">
        <v>1</v>
      </c>
      <c r="N370" s="228" t="s">
        <v>38</v>
      </c>
      <c r="O370" s="76"/>
      <c r="P370" s="190">
        <f>O370*H370</f>
        <v>0</v>
      </c>
      <c r="Q370" s="190">
        <v>0.00029999999999999997</v>
      </c>
      <c r="R370" s="190">
        <f>Q370*H370</f>
        <v>0.036776999999999997</v>
      </c>
      <c r="S370" s="190">
        <v>0</v>
      </c>
      <c r="T370" s="19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2" t="s">
        <v>328</v>
      </c>
      <c r="AT370" s="192" t="s">
        <v>213</v>
      </c>
      <c r="AU370" s="192" t="s">
        <v>82</v>
      </c>
      <c r="AY370" s="18" t="s">
        <v>150</v>
      </c>
      <c r="BE370" s="193">
        <f>IF(N370="základní",J370,0)</f>
        <v>0</v>
      </c>
      <c r="BF370" s="193">
        <f>IF(N370="snížená",J370,0)</f>
        <v>0</v>
      </c>
      <c r="BG370" s="193">
        <f>IF(N370="zákl. přenesená",J370,0)</f>
        <v>0</v>
      </c>
      <c r="BH370" s="193">
        <f>IF(N370="sníž. přenesená",J370,0)</f>
        <v>0</v>
      </c>
      <c r="BI370" s="193">
        <f>IF(N370="nulová",J370,0)</f>
        <v>0</v>
      </c>
      <c r="BJ370" s="18" t="s">
        <v>80</v>
      </c>
      <c r="BK370" s="193">
        <f>ROUND(I370*H370,2)</f>
        <v>0</v>
      </c>
      <c r="BL370" s="18" t="s">
        <v>243</v>
      </c>
      <c r="BM370" s="192" t="s">
        <v>580</v>
      </c>
    </row>
    <row r="371" s="13" customFormat="1">
      <c r="A371" s="13"/>
      <c r="B371" s="194"/>
      <c r="C371" s="13"/>
      <c r="D371" s="195" t="s">
        <v>158</v>
      </c>
      <c r="E371" s="196" t="s">
        <v>1</v>
      </c>
      <c r="F371" s="197" t="s">
        <v>581</v>
      </c>
      <c r="G371" s="13"/>
      <c r="H371" s="198">
        <v>122.59</v>
      </c>
      <c r="I371" s="199"/>
      <c r="J371" s="13"/>
      <c r="K371" s="13"/>
      <c r="L371" s="194"/>
      <c r="M371" s="200"/>
      <c r="N371" s="201"/>
      <c r="O371" s="201"/>
      <c r="P371" s="201"/>
      <c r="Q371" s="201"/>
      <c r="R371" s="201"/>
      <c r="S371" s="201"/>
      <c r="T371" s="20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6" t="s">
        <v>158</v>
      </c>
      <c r="AU371" s="196" t="s">
        <v>82</v>
      </c>
      <c r="AV371" s="13" t="s">
        <v>82</v>
      </c>
      <c r="AW371" s="13" t="s">
        <v>30</v>
      </c>
      <c r="AX371" s="13" t="s">
        <v>80</v>
      </c>
      <c r="AY371" s="196" t="s">
        <v>150</v>
      </c>
    </row>
    <row r="372" s="2" customFormat="1" ht="33" customHeight="1">
      <c r="A372" s="37"/>
      <c r="B372" s="179"/>
      <c r="C372" s="180" t="s">
        <v>582</v>
      </c>
      <c r="D372" s="180" t="s">
        <v>152</v>
      </c>
      <c r="E372" s="181" t="s">
        <v>583</v>
      </c>
      <c r="F372" s="182" t="s">
        <v>584</v>
      </c>
      <c r="G372" s="183" t="s">
        <v>155</v>
      </c>
      <c r="H372" s="184">
        <v>53.299999999999997</v>
      </c>
      <c r="I372" s="185"/>
      <c r="J372" s="186">
        <f>ROUND(I372*H372,2)</f>
        <v>0</v>
      </c>
      <c r="K372" s="187"/>
      <c r="L372" s="38"/>
      <c r="M372" s="188" t="s">
        <v>1</v>
      </c>
      <c r="N372" s="189" t="s">
        <v>38</v>
      </c>
      <c r="O372" s="76"/>
      <c r="P372" s="190">
        <f>O372*H372</f>
        <v>0</v>
      </c>
      <c r="Q372" s="190">
        <v>0</v>
      </c>
      <c r="R372" s="190">
        <f>Q372*H372</f>
        <v>0</v>
      </c>
      <c r="S372" s="190">
        <v>0</v>
      </c>
      <c r="T372" s="19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2" t="s">
        <v>243</v>
      </c>
      <c r="AT372" s="192" t="s">
        <v>152</v>
      </c>
      <c r="AU372" s="192" t="s">
        <v>82</v>
      </c>
      <c r="AY372" s="18" t="s">
        <v>150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8" t="s">
        <v>80</v>
      </c>
      <c r="BK372" s="193">
        <f>ROUND(I372*H372,2)</f>
        <v>0</v>
      </c>
      <c r="BL372" s="18" t="s">
        <v>243</v>
      </c>
      <c r="BM372" s="192" t="s">
        <v>585</v>
      </c>
    </row>
    <row r="373" s="2" customFormat="1" ht="24.15" customHeight="1">
      <c r="A373" s="37"/>
      <c r="B373" s="179"/>
      <c r="C373" s="218" t="s">
        <v>586</v>
      </c>
      <c r="D373" s="218" t="s">
        <v>213</v>
      </c>
      <c r="E373" s="219" t="s">
        <v>587</v>
      </c>
      <c r="F373" s="220" t="s">
        <v>588</v>
      </c>
      <c r="G373" s="221" t="s">
        <v>155</v>
      </c>
      <c r="H373" s="222">
        <v>61.295000000000002</v>
      </c>
      <c r="I373" s="223"/>
      <c r="J373" s="224">
        <f>ROUND(I373*H373,2)</f>
        <v>0</v>
      </c>
      <c r="K373" s="225"/>
      <c r="L373" s="226"/>
      <c r="M373" s="227" t="s">
        <v>1</v>
      </c>
      <c r="N373" s="228" t="s">
        <v>38</v>
      </c>
      <c r="O373" s="76"/>
      <c r="P373" s="190">
        <f>O373*H373</f>
        <v>0</v>
      </c>
      <c r="Q373" s="190">
        <v>0.00029999999999999997</v>
      </c>
      <c r="R373" s="190">
        <f>Q373*H373</f>
        <v>0.018388499999999999</v>
      </c>
      <c r="S373" s="190">
        <v>0</v>
      </c>
      <c r="T373" s="191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2" t="s">
        <v>328</v>
      </c>
      <c r="AT373" s="192" t="s">
        <v>213</v>
      </c>
      <c r="AU373" s="192" t="s">
        <v>82</v>
      </c>
      <c r="AY373" s="18" t="s">
        <v>150</v>
      </c>
      <c r="BE373" s="193">
        <f>IF(N373="základní",J373,0)</f>
        <v>0</v>
      </c>
      <c r="BF373" s="193">
        <f>IF(N373="snížená",J373,0)</f>
        <v>0</v>
      </c>
      <c r="BG373" s="193">
        <f>IF(N373="zákl. přenesená",J373,0)</f>
        <v>0</v>
      </c>
      <c r="BH373" s="193">
        <f>IF(N373="sníž. přenesená",J373,0)</f>
        <v>0</v>
      </c>
      <c r="BI373" s="193">
        <f>IF(N373="nulová",J373,0)</f>
        <v>0</v>
      </c>
      <c r="BJ373" s="18" t="s">
        <v>80</v>
      </c>
      <c r="BK373" s="193">
        <f>ROUND(I373*H373,2)</f>
        <v>0</v>
      </c>
      <c r="BL373" s="18" t="s">
        <v>243</v>
      </c>
      <c r="BM373" s="192" t="s">
        <v>589</v>
      </c>
    </row>
    <row r="374" s="13" customFormat="1">
      <c r="A374" s="13"/>
      <c r="B374" s="194"/>
      <c r="C374" s="13"/>
      <c r="D374" s="195" t="s">
        <v>158</v>
      </c>
      <c r="E374" s="196" t="s">
        <v>1</v>
      </c>
      <c r="F374" s="197" t="s">
        <v>551</v>
      </c>
      <c r="G374" s="13"/>
      <c r="H374" s="198">
        <v>61.295000000000002</v>
      </c>
      <c r="I374" s="199"/>
      <c r="J374" s="13"/>
      <c r="K374" s="13"/>
      <c r="L374" s="194"/>
      <c r="M374" s="200"/>
      <c r="N374" s="201"/>
      <c r="O374" s="201"/>
      <c r="P374" s="201"/>
      <c r="Q374" s="201"/>
      <c r="R374" s="201"/>
      <c r="S374" s="201"/>
      <c r="T374" s="20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6" t="s">
        <v>158</v>
      </c>
      <c r="AU374" s="196" t="s">
        <v>82</v>
      </c>
      <c r="AV374" s="13" t="s">
        <v>82</v>
      </c>
      <c r="AW374" s="13" t="s">
        <v>30</v>
      </c>
      <c r="AX374" s="13" t="s">
        <v>80</v>
      </c>
      <c r="AY374" s="196" t="s">
        <v>150</v>
      </c>
    </row>
    <row r="375" s="2" customFormat="1" ht="37.8" customHeight="1">
      <c r="A375" s="37"/>
      <c r="B375" s="179"/>
      <c r="C375" s="180" t="s">
        <v>590</v>
      </c>
      <c r="D375" s="180" t="s">
        <v>152</v>
      </c>
      <c r="E375" s="181" t="s">
        <v>591</v>
      </c>
      <c r="F375" s="182" t="s">
        <v>592</v>
      </c>
      <c r="G375" s="183" t="s">
        <v>155</v>
      </c>
      <c r="H375" s="184">
        <v>53.299999999999997</v>
      </c>
      <c r="I375" s="185"/>
      <c r="J375" s="186">
        <f>ROUND(I375*H375,2)</f>
        <v>0</v>
      </c>
      <c r="K375" s="187"/>
      <c r="L375" s="38"/>
      <c r="M375" s="188" t="s">
        <v>1</v>
      </c>
      <c r="N375" s="189" t="s">
        <v>38</v>
      </c>
      <c r="O375" s="76"/>
      <c r="P375" s="190">
        <f>O375*H375</f>
        <v>0</v>
      </c>
      <c r="Q375" s="190">
        <v>0</v>
      </c>
      <c r="R375" s="190">
        <f>Q375*H375</f>
        <v>0</v>
      </c>
      <c r="S375" s="190">
        <v>0</v>
      </c>
      <c r="T375" s="19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2" t="s">
        <v>243</v>
      </c>
      <c r="AT375" s="192" t="s">
        <v>152</v>
      </c>
      <c r="AU375" s="192" t="s">
        <v>82</v>
      </c>
      <c r="AY375" s="18" t="s">
        <v>150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18" t="s">
        <v>80</v>
      </c>
      <c r="BK375" s="193">
        <f>ROUND(I375*H375,2)</f>
        <v>0</v>
      </c>
      <c r="BL375" s="18" t="s">
        <v>243</v>
      </c>
      <c r="BM375" s="192" t="s">
        <v>593</v>
      </c>
    </row>
    <row r="376" s="2" customFormat="1" ht="37.8" customHeight="1">
      <c r="A376" s="37"/>
      <c r="B376" s="179"/>
      <c r="C376" s="218" t="s">
        <v>594</v>
      </c>
      <c r="D376" s="218" t="s">
        <v>213</v>
      </c>
      <c r="E376" s="219" t="s">
        <v>595</v>
      </c>
      <c r="F376" s="220" t="s">
        <v>596</v>
      </c>
      <c r="G376" s="221" t="s">
        <v>155</v>
      </c>
      <c r="H376" s="222">
        <v>61.295000000000002</v>
      </c>
      <c r="I376" s="223"/>
      <c r="J376" s="224">
        <f>ROUND(I376*H376,2)</f>
        <v>0</v>
      </c>
      <c r="K376" s="225"/>
      <c r="L376" s="226"/>
      <c r="M376" s="227" t="s">
        <v>1</v>
      </c>
      <c r="N376" s="228" t="s">
        <v>38</v>
      </c>
      <c r="O376" s="76"/>
      <c r="P376" s="190">
        <f>O376*H376</f>
        <v>0</v>
      </c>
      <c r="Q376" s="190">
        <v>0.00080000000000000004</v>
      </c>
      <c r="R376" s="190">
        <f>Q376*H376</f>
        <v>0.049036000000000003</v>
      </c>
      <c r="S376" s="190">
        <v>0</v>
      </c>
      <c r="T376" s="19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2" t="s">
        <v>328</v>
      </c>
      <c r="AT376" s="192" t="s">
        <v>213</v>
      </c>
      <c r="AU376" s="192" t="s">
        <v>82</v>
      </c>
      <c r="AY376" s="18" t="s">
        <v>150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8" t="s">
        <v>80</v>
      </c>
      <c r="BK376" s="193">
        <f>ROUND(I376*H376,2)</f>
        <v>0</v>
      </c>
      <c r="BL376" s="18" t="s">
        <v>243</v>
      </c>
      <c r="BM376" s="192" t="s">
        <v>597</v>
      </c>
    </row>
    <row r="377" s="13" customFormat="1">
      <c r="A377" s="13"/>
      <c r="B377" s="194"/>
      <c r="C377" s="13"/>
      <c r="D377" s="195" t="s">
        <v>158</v>
      </c>
      <c r="E377" s="196" t="s">
        <v>1</v>
      </c>
      <c r="F377" s="197" t="s">
        <v>551</v>
      </c>
      <c r="G377" s="13"/>
      <c r="H377" s="198">
        <v>61.295000000000002</v>
      </c>
      <c r="I377" s="199"/>
      <c r="J377" s="13"/>
      <c r="K377" s="13"/>
      <c r="L377" s="194"/>
      <c r="M377" s="200"/>
      <c r="N377" s="201"/>
      <c r="O377" s="201"/>
      <c r="P377" s="201"/>
      <c r="Q377" s="201"/>
      <c r="R377" s="201"/>
      <c r="S377" s="201"/>
      <c r="T377" s="20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6" t="s">
        <v>158</v>
      </c>
      <c r="AU377" s="196" t="s">
        <v>82</v>
      </c>
      <c r="AV377" s="13" t="s">
        <v>82</v>
      </c>
      <c r="AW377" s="13" t="s">
        <v>30</v>
      </c>
      <c r="AX377" s="13" t="s">
        <v>80</v>
      </c>
      <c r="AY377" s="196" t="s">
        <v>150</v>
      </c>
    </row>
    <row r="378" s="2" customFormat="1" ht="33" customHeight="1">
      <c r="A378" s="37"/>
      <c r="B378" s="179"/>
      <c r="C378" s="180" t="s">
        <v>598</v>
      </c>
      <c r="D378" s="180" t="s">
        <v>152</v>
      </c>
      <c r="E378" s="181" t="s">
        <v>599</v>
      </c>
      <c r="F378" s="182" t="s">
        <v>600</v>
      </c>
      <c r="G378" s="183" t="s">
        <v>155</v>
      </c>
      <c r="H378" s="184">
        <v>53.299999999999997</v>
      </c>
      <c r="I378" s="185"/>
      <c r="J378" s="186">
        <f>ROUND(I378*H378,2)</f>
        <v>0</v>
      </c>
      <c r="K378" s="187"/>
      <c r="L378" s="38"/>
      <c r="M378" s="188" t="s">
        <v>1</v>
      </c>
      <c r="N378" s="189" t="s">
        <v>38</v>
      </c>
      <c r="O378" s="76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2" t="s">
        <v>243</v>
      </c>
      <c r="AT378" s="192" t="s">
        <v>152</v>
      </c>
      <c r="AU378" s="192" t="s">
        <v>82</v>
      </c>
      <c r="AY378" s="18" t="s">
        <v>150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8" t="s">
        <v>80</v>
      </c>
      <c r="BK378" s="193">
        <f>ROUND(I378*H378,2)</f>
        <v>0</v>
      </c>
      <c r="BL378" s="18" t="s">
        <v>243</v>
      </c>
      <c r="BM378" s="192" t="s">
        <v>601</v>
      </c>
    </row>
    <row r="379" s="2" customFormat="1" ht="24.15" customHeight="1">
      <c r="A379" s="37"/>
      <c r="B379" s="179"/>
      <c r="C379" s="180" t="s">
        <v>602</v>
      </c>
      <c r="D379" s="180" t="s">
        <v>152</v>
      </c>
      <c r="E379" s="181" t="s">
        <v>603</v>
      </c>
      <c r="F379" s="182" t="s">
        <v>604</v>
      </c>
      <c r="G379" s="183" t="s">
        <v>375</v>
      </c>
      <c r="H379" s="184">
        <v>1</v>
      </c>
      <c r="I379" s="185"/>
      <c r="J379" s="186">
        <f>ROUND(I379*H379,2)</f>
        <v>0</v>
      </c>
      <c r="K379" s="187"/>
      <c r="L379" s="38"/>
      <c r="M379" s="188" t="s">
        <v>1</v>
      </c>
      <c r="N379" s="189" t="s">
        <v>38</v>
      </c>
      <c r="O379" s="76"/>
      <c r="P379" s="190">
        <f>O379*H379</f>
        <v>0</v>
      </c>
      <c r="Q379" s="190">
        <v>0</v>
      </c>
      <c r="R379" s="190">
        <f>Q379*H379</f>
        <v>0</v>
      </c>
      <c r="S379" s="190">
        <v>0</v>
      </c>
      <c r="T379" s="19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2" t="s">
        <v>243</v>
      </c>
      <c r="AT379" s="192" t="s">
        <v>152</v>
      </c>
      <c r="AU379" s="192" t="s">
        <v>82</v>
      </c>
      <c r="AY379" s="18" t="s">
        <v>150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18" t="s">
        <v>80</v>
      </c>
      <c r="BK379" s="193">
        <f>ROUND(I379*H379,2)</f>
        <v>0</v>
      </c>
      <c r="BL379" s="18" t="s">
        <v>243</v>
      </c>
      <c r="BM379" s="192" t="s">
        <v>605</v>
      </c>
    </row>
    <row r="380" s="2" customFormat="1" ht="24.15" customHeight="1">
      <c r="A380" s="37"/>
      <c r="B380" s="179"/>
      <c r="C380" s="180" t="s">
        <v>606</v>
      </c>
      <c r="D380" s="180" t="s">
        <v>152</v>
      </c>
      <c r="E380" s="181" t="s">
        <v>607</v>
      </c>
      <c r="F380" s="182" t="s">
        <v>608</v>
      </c>
      <c r="G380" s="183" t="s">
        <v>155</v>
      </c>
      <c r="H380" s="184">
        <v>53.299999999999997</v>
      </c>
      <c r="I380" s="185"/>
      <c r="J380" s="186">
        <f>ROUND(I380*H380,2)</f>
        <v>0</v>
      </c>
      <c r="K380" s="187"/>
      <c r="L380" s="38"/>
      <c r="M380" s="188" t="s">
        <v>1</v>
      </c>
      <c r="N380" s="189" t="s">
        <v>38</v>
      </c>
      <c r="O380" s="76"/>
      <c r="P380" s="190">
        <f>O380*H380</f>
        <v>0</v>
      </c>
      <c r="Q380" s="190">
        <v>0</v>
      </c>
      <c r="R380" s="190">
        <f>Q380*H380</f>
        <v>0</v>
      </c>
      <c r="S380" s="190">
        <v>0</v>
      </c>
      <c r="T380" s="19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2" t="s">
        <v>243</v>
      </c>
      <c r="AT380" s="192" t="s">
        <v>152</v>
      </c>
      <c r="AU380" s="192" t="s">
        <v>82</v>
      </c>
      <c r="AY380" s="18" t="s">
        <v>150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18" t="s">
        <v>80</v>
      </c>
      <c r="BK380" s="193">
        <f>ROUND(I380*H380,2)</f>
        <v>0</v>
      </c>
      <c r="BL380" s="18" t="s">
        <v>243</v>
      </c>
      <c r="BM380" s="192" t="s">
        <v>609</v>
      </c>
    </row>
    <row r="381" s="15" customFormat="1">
      <c r="A381" s="15"/>
      <c r="B381" s="211"/>
      <c r="C381" s="15"/>
      <c r="D381" s="195" t="s">
        <v>158</v>
      </c>
      <c r="E381" s="212" t="s">
        <v>1</v>
      </c>
      <c r="F381" s="213" t="s">
        <v>527</v>
      </c>
      <c r="G381" s="15"/>
      <c r="H381" s="212" t="s">
        <v>1</v>
      </c>
      <c r="I381" s="214"/>
      <c r="J381" s="15"/>
      <c r="K381" s="15"/>
      <c r="L381" s="211"/>
      <c r="M381" s="215"/>
      <c r="N381" s="216"/>
      <c r="O381" s="216"/>
      <c r="P381" s="216"/>
      <c r="Q381" s="216"/>
      <c r="R381" s="216"/>
      <c r="S381" s="216"/>
      <c r="T381" s="21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12" t="s">
        <v>158</v>
      </c>
      <c r="AU381" s="212" t="s">
        <v>82</v>
      </c>
      <c r="AV381" s="15" t="s">
        <v>80</v>
      </c>
      <c r="AW381" s="15" t="s">
        <v>30</v>
      </c>
      <c r="AX381" s="15" t="s">
        <v>73</v>
      </c>
      <c r="AY381" s="212" t="s">
        <v>150</v>
      </c>
    </row>
    <row r="382" s="13" customFormat="1">
      <c r="A382" s="13"/>
      <c r="B382" s="194"/>
      <c r="C382" s="13"/>
      <c r="D382" s="195" t="s">
        <v>158</v>
      </c>
      <c r="E382" s="196" t="s">
        <v>1</v>
      </c>
      <c r="F382" s="197" t="s">
        <v>535</v>
      </c>
      <c r="G382" s="13"/>
      <c r="H382" s="198">
        <v>53.299999999999997</v>
      </c>
      <c r="I382" s="199"/>
      <c r="J382" s="13"/>
      <c r="K382" s="13"/>
      <c r="L382" s="194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6" t="s">
        <v>158</v>
      </c>
      <c r="AU382" s="196" t="s">
        <v>82</v>
      </c>
      <c r="AV382" s="13" t="s">
        <v>82</v>
      </c>
      <c r="AW382" s="13" t="s">
        <v>30</v>
      </c>
      <c r="AX382" s="13" t="s">
        <v>80</v>
      </c>
      <c r="AY382" s="196" t="s">
        <v>150</v>
      </c>
    </row>
    <row r="383" s="2" customFormat="1" ht="49.05" customHeight="1">
      <c r="A383" s="37"/>
      <c r="B383" s="179"/>
      <c r="C383" s="180" t="s">
        <v>610</v>
      </c>
      <c r="D383" s="180" t="s">
        <v>152</v>
      </c>
      <c r="E383" s="181" t="s">
        <v>611</v>
      </c>
      <c r="F383" s="182" t="s">
        <v>612</v>
      </c>
      <c r="G383" s="183" t="s">
        <v>188</v>
      </c>
      <c r="H383" s="184">
        <v>0.63100000000000001</v>
      </c>
      <c r="I383" s="185"/>
      <c r="J383" s="186">
        <f>ROUND(I383*H383,2)</f>
        <v>0</v>
      </c>
      <c r="K383" s="187"/>
      <c r="L383" s="38"/>
      <c r="M383" s="188" t="s">
        <v>1</v>
      </c>
      <c r="N383" s="189" t="s">
        <v>38</v>
      </c>
      <c r="O383" s="76"/>
      <c r="P383" s="190">
        <f>O383*H383</f>
        <v>0</v>
      </c>
      <c r="Q383" s="190">
        <v>0</v>
      </c>
      <c r="R383" s="190">
        <f>Q383*H383</f>
        <v>0</v>
      </c>
      <c r="S383" s="190">
        <v>0</v>
      </c>
      <c r="T383" s="19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2" t="s">
        <v>243</v>
      </c>
      <c r="AT383" s="192" t="s">
        <v>152</v>
      </c>
      <c r="AU383" s="192" t="s">
        <v>82</v>
      </c>
      <c r="AY383" s="18" t="s">
        <v>150</v>
      </c>
      <c r="BE383" s="193">
        <f>IF(N383="základní",J383,0)</f>
        <v>0</v>
      </c>
      <c r="BF383" s="193">
        <f>IF(N383="snížená",J383,0)</f>
        <v>0</v>
      </c>
      <c r="BG383" s="193">
        <f>IF(N383="zákl. přenesená",J383,0)</f>
        <v>0</v>
      </c>
      <c r="BH383" s="193">
        <f>IF(N383="sníž. přenesená",J383,0)</f>
        <v>0</v>
      </c>
      <c r="BI383" s="193">
        <f>IF(N383="nulová",J383,0)</f>
        <v>0</v>
      </c>
      <c r="BJ383" s="18" t="s">
        <v>80</v>
      </c>
      <c r="BK383" s="193">
        <f>ROUND(I383*H383,2)</f>
        <v>0</v>
      </c>
      <c r="BL383" s="18" t="s">
        <v>243</v>
      </c>
      <c r="BM383" s="192" t="s">
        <v>613</v>
      </c>
    </row>
    <row r="384" s="12" customFormat="1" ht="22.8" customHeight="1">
      <c r="A384" s="12"/>
      <c r="B384" s="166"/>
      <c r="C384" s="12"/>
      <c r="D384" s="167" t="s">
        <v>72</v>
      </c>
      <c r="E384" s="177" t="s">
        <v>614</v>
      </c>
      <c r="F384" s="177" t="s">
        <v>615</v>
      </c>
      <c r="G384" s="12"/>
      <c r="H384" s="12"/>
      <c r="I384" s="169"/>
      <c r="J384" s="178">
        <f>BK384</f>
        <v>0</v>
      </c>
      <c r="K384" s="12"/>
      <c r="L384" s="166"/>
      <c r="M384" s="171"/>
      <c r="N384" s="172"/>
      <c r="O384" s="172"/>
      <c r="P384" s="173">
        <f>SUM(P385:P466)</f>
        <v>0</v>
      </c>
      <c r="Q384" s="172"/>
      <c r="R384" s="173">
        <f>SUM(R385:R466)</f>
        <v>2.5864259999999999</v>
      </c>
      <c r="S384" s="172"/>
      <c r="T384" s="174">
        <f>SUM(T385:T466)</f>
        <v>0.86715162000000001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67" t="s">
        <v>82</v>
      </c>
      <c r="AT384" s="175" t="s">
        <v>72</v>
      </c>
      <c r="AU384" s="175" t="s">
        <v>80</v>
      </c>
      <c r="AY384" s="167" t="s">
        <v>150</v>
      </c>
      <c r="BK384" s="176">
        <f>SUM(BK385:BK466)</f>
        <v>0</v>
      </c>
    </row>
    <row r="385" s="2" customFormat="1" ht="49.05" customHeight="1">
      <c r="A385" s="37"/>
      <c r="B385" s="179"/>
      <c r="C385" s="180" t="s">
        <v>616</v>
      </c>
      <c r="D385" s="180" t="s">
        <v>152</v>
      </c>
      <c r="E385" s="181" t="s">
        <v>617</v>
      </c>
      <c r="F385" s="182" t="s">
        <v>618</v>
      </c>
      <c r="G385" s="183" t="s">
        <v>155</v>
      </c>
      <c r="H385" s="184">
        <v>304.072</v>
      </c>
      <c r="I385" s="185"/>
      <c r="J385" s="186">
        <f>ROUND(I385*H385,2)</f>
        <v>0</v>
      </c>
      <c r="K385" s="187"/>
      <c r="L385" s="38"/>
      <c r="M385" s="188" t="s">
        <v>1</v>
      </c>
      <c r="N385" s="189" t="s">
        <v>38</v>
      </c>
      <c r="O385" s="76"/>
      <c r="P385" s="190">
        <f>O385*H385</f>
        <v>0</v>
      </c>
      <c r="Q385" s="190">
        <v>0</v>
      </c>
      <c r="R385" s="190">
        <f>Q385*H385</f>
        <v>0</v>
      </c>
      <c r="S385" s="190">
        <v>0.00175</v>
      </c>
      <c r="T385" s="191">
        <f>S385*H385</f>
        <v>0.53212599999999999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2" t="s">
        <v>243</v>
      </c>
      <c r="AT385" s="192" t="s">
        <v>152</v>
      </c>
      <c r="AU385" s="192" t="s">
        <v>82</v>
      </c>
      <c r="AY385" s="18" t="s">
        <v>150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8" t="s">
        <v>80</v>
      </c>
      <c r="BK385" s="193">
        <f>ROUND(I385*H385,2)</f>
        <v>0</v>
      </c>
      <c r="BL385" s="18" t="s">
        <v>243</v>
      </c>
      <c r="BM385" s="192" t="s">
        <v>619</v>
      </c>
    </row>
    <row r="386" s="15" customFormat="1">
      <c r="A386" s="15"/>
      <c r="B386" s="211"/>
      <c r="C386" s="15"/>
      <c r="D386" s="195" t="s">
        <v>158</v>
      </c>
      <c r="E386" s="212" t="s">
        <v>1</v>
      </c>
      <c r="F386" s="213" t="s">
        <v>620</v>
      </c>
      <c r="G386" s="15"/>
      <c r="H386" s="212" t="s">
        <v>1</v>
      </c>
      <c r="I386" s="214"/>
      <c r="J386" s="15"/>
      <c r="K386" s="15"/>
      <c r="L386" s="211"/>
      <c r="M386" s="215"/>
      <c r="N386" s="216"/>
      <c r="O386" s="216"/>
      <c r="P386" s="216"/>
      <c r="Q386" s="216"/>
      <c r="R386" s="216"/>
      <c r="S386" s="216"/>
      <c r="T386" s="21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12" t="s">
        <v>158</v>
      </c>
      <c r="AU386" s="212" t="s">
        <v>82</v>
      </c>
      <c r="AV386" s="15" t="s">
        <v>80</v>
      </c>
      <c r="AW386" s="15" t="s">
        <v>30</v>
      </c>
      <c r="AX386" s="15" t="s">
        <v>73</v>
      </c>
      <c r="AY386" s="212" t="s">
        <v>150</v>
      </c>
    </row>
    <row r="387" s="13" customFormat="1">
      <c r="A387" s="13"/>
      <c r="B387" s="194"/>
      <c r="C387" s="13"/>
      <c r="D387" s="195" t="s">
        <v>158</v>
      </c>
      <c r="E387" s="196" t="s">
        <v>1</v>
      </c>
      <c r="F387" s="197" t="s">
        <v>621</v>
      </c>
      <c r="G387" s="13"/>
      <c r="H387" s="198">
        <v>304.072</v>
      </c>
      <c r="I387" s="199"/>
      <c r="J387" s="13"/>
      <c r="K387" s="13"/>
      <c r="L387" s="194"/>
      <c r="M387" s="200"/>
      <c r="N387" s="201"/>
      <c r="O387" s="201"/>
      <c r="P387" s="201"/>
      <c r="Q387" s="201"/>
      <c r="R387" s="201"/>
      <c r="S387" s="201"/>
      <c r="T387" s="20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158</v>
      </c>
      <c r="AU387" s="196" t="s">
        <v>82</v>
      </c>
      <c r="AV387" s="13" t="s">
        <v>82</v>
      </c>
      <c r="AW387" s="13" t="s">
        <v>30</v>
      </c>
      <c r="AX387" s="13" t="s">
        <v>80</v>
      </c>
      <c r="AY387" s="196" t="s">
        <v>150</v>
      </c>
    </row>
    <row r="388" s="2" customFormat="1" ht="44.25" customHeight="1">
      <c r="A388" s="37"/>
      <c r="B388" s="179"/>
      <c r="C388" s="180" t="s">
        <v>622</v>
      </c>
      <c r="D388" s="180" t="s">
        <v>152</v>
      </c>
      <c r="E388" s="181" t="s">
        <v>623</v>
      </c>
      <c r="F388" s="182" t="s">
        <v>624</v>
      </c>
      <c r="G388" s="183" t="s">
        <v>155</v>
      </c>
      <c r="H388" s="184">
        <v>85.599999999999994</v>
      </c>
      <c r="I388" s="185"/>
      <c r="J388" s="186">
        <f>ROUND(I388*H388,2)</f>
        <v>0</v>
      </c>
      <c r="K388" s="187"/>
      <c r="L388" s="38"/>
      <c r="M388" s="188" t="s">
        <v>1</v>
      </c>
      <c r="N388" s="189" t="s">
        <v>38</v>
      </c>
      <c r="O388" s="76"/>
      <c r="P388" s="190">
        <f>O388*H388</f>
        <v>0</v>
      </c>
      <c r="Q388" s="190">
        <v>0.00029999999999999997</v>
      </c>
      <c r="R388" s="190">
        <f>Q388*H388</f>
        <v>0.025679999999999994</v>
      </c>
      <c r="S388" s="190">
        <v>0</v>
      </c>
      <c r="T388" s="19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2" t="s">
        <v>243</v>
      </c>
      <c r="AT388" s="192" t="s">
        <v>152</v>
      </c>
      <c r="AU388" s="192" t="s">
        <v>82</v>
      </c>
      <c r="AY388" s="18" t="s">
        <v>150</v>
      </c>
      <c r="BE388" s="193">
        <f>IF(N388="základní",J388,0)</f>
        <v>0</v>
      </c>
      <c r="BF388" s="193">
        <f>IF(N388="snížená",J388,0)</f>
        <v>0</v>
      </c>
      <c r="BG388" s="193">
        <f>IF(N388="zákl. přenesená",J388,0)</f>
        <v>0</v>
      </c>
      <c r="BH388" s="193">
        <f>IF(N388="sníž. přenesená",J388,0)</f>
        <v>0</v>
      </c>
      <c r="BI388" s="193">
        <f>IF(N388="nulová",J388,0)</f>
        <v>0</v>
      </c>
      <c r="BJ388" s="18" t="s">
        <v>80</v>
      </c>
      <c r="BK388" s="193">
        <f>ROUND(I388*H388,2)</f>
        <v>0</v>
      </c>
      <c r="BL388" s="18" t="s">
        <v>243</v>
      </c>
      <c r="BM388" s="192" t="s">
        <v>625</v>
      </c>
    </row>
    <row r="389" s="15" customFormat="1">
      <c r="A389" s="15"/>
      <c r="B389" s="211"/>
      <c r="C389" s="15"/>
      <c r="D389" s="195" t="s">
        <v>158</v>
      </c>
      <c r="E389" s="212" t="s">
        <v>1</v>
      </c>
      <c r="F389" s="213" t="s">
        <v>626</v>
      </c>
      <c r="G389" s="15"/>
      <c r="H389" s="212" t="s">
        <v>1</v>
      </c>
      <c r="I389" s="214"/>
      <c r="J389" s="15"/>
      <c r="K389" s="15"/>
      <c r="L389" s="211"/>
      <c r="M389" s="215"/>
      <c r="N389" s="216"/>
      <c r="O389" s="216"/>
      <c r="P389" s="216"/>
      <c r="Q389" s="216"/>
      <c r="R389" s="216"/>
      <c r="S389" s="216"/>
      <c r="T389" s="21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12" t="s">
        <v>158</v>
      </c>
      <c r="AU389" s="212" t="s">
        <v>82</v>
      </c>
      <c r="AV389" s="15" t="s">
        <v>80</v>
      </c>
      <c r="AW389" s="15" t="s">
        <v>30</v>
      </c>
      <c r="AX389" s="15" t="s">
        <v>73</v>
      </c>
      <c r="AY389" s="212" t="s">
        <v>150</v>
      </c>
    </row>
    <row r="390" s="13" customFormat="1">
      <c r="A390" s="13"/>
      <c r="B390" s="194"/>
      <c r="C390" s="13"/>
      <c r="D390" s="195" t="s">
        <v>158</v>
      </c>
      <c r="E390" s="196" t="s">
        <v>1</v>
      </c>
      <c r="F390" s="197" t="s">
        <v>627</v>
      </c>
      <c r="G390" s="13"/>
      <c r="H390" s="198">
        <v>85.599999999999994</v>
      </c>
      <c r="I390" s="199"/>
      <c r="J390" s="13"/>
      <c r="K390" s="13"/>
      <c r="L390" s="194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158</v>
      </c>
      <c r="AU390" s="196" t="s">
        <v>82</v>
      </c>
      <c r="AV390" s="13" t="s">
        <v>82</v>
      </c>
      <c r="AW390" s="13" t="s">
        <v>30</v>
      </c>
      <c r="AX390" s="13" t="s">
        <v>80</v>
      </c>
      <c r="AY390" s="196" t="s">
        <v>150</v>
      </c>
    </row>
    <row r="391" s="2" customFormat="1" ht="24.15" customHeight="1">
      <c r="A391" s="37"/>
      <c r="B391" s="179"/>
      <c r="C391" s="218" t="s">
        <v>628</v>
      </c>
      <c r="D391" s="218" t="s">
        <v>213</v>
      </c>
      <c r="E391" s="219" t="s">
        <v>629</v>
      </c>
      <c r="F391" s="220" t="s">
        <v>630</v>
      </c>
      <c r="G391" s="221" t="s">
        <v>155</v>
      </c>
      <c r="H391" s="222">
        <v>44.939999999999998</v>
      </c>
      <c r="I391" s="223"/>
      <c r="J391" s="224">
        <f>ROUND(I391*H391,2)</f>
        <v>0</v>
      </c>
      <c r="K391" s="225"/>
      <c r="L391" s="226"/>
      <c r="M391" s="227" t="s">
        <v>1</v>
      </c>
      <c r="N391" s="228" t="s">
        <v>38</v>
      </c>
      <c r="O391" s="76"/>
      <c r="P391" s="190">
        <f>O391*H391</f>
        <v>0</v>
      </c>
      <c r="Q391" s="190">
        <v>0.0028</v>
      </c>
      <c r="R391" s="190">
        <f>Q391*H391</f>
        <v>0.125832</v>
      </c>
      <c r="S391" s="190">
        <v>0</v>
      </c>
      <c r="T391" s="19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2" t="s">
        <v>328</v>
      </c>
      <c r="AT391" s="192" t="s">
        <v>213</v>
      </c>
      <c r="AU391" s="192" t="s">
        <v>82</v>
      </c>
      <c r="AY391" s="18" t="s">
        <v>150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8" t="s">
        <v>80</v>
      </c>
      <c r="BK391" s="193">
        <f>ROUND(I391*H391,2)</f>
        <v>0</v>
      </c>
      <c r="BL391" s="18" t="s">
        <v>243</v>
      </c>
      <c r="BM391" s="192" t="s">
        <v>631</v>
      </c>
    </row>
    <row r="392" s="15" customFormat="1">
      <c r="A392" s="15"/>
      <c r="B392" s="211"/>
      <c r="C392" s="15"/>
      <c r="D392" s="195" t="s">
        <v>158</v>
      </c>
      <c r="E392" s="212" t="s">
        <v>1</v>
      </c>
      <c r="F392" s="213" t="s">
        <v>626</v>
      </c>
      <c r="G392" s="15"/>
      <c r="H392" s="212" t="s">
        <v>1</v>
      </c>
      <c r="I392" s="214"/>
      <c r="J392" s="15"/>
      <c r="K392" s="15"/>
      <c r="L392" s="211"/>
      <c r="M392" s="215"/>
      <c r="N392" s="216"/>
      <c r="O392" s="216"/>
      <c r="P392" s="216"/>
      <c r="Q392" s="216"/>
      <c r="R392" s="216"/>
      <c r="S392" s="216"/>
      <c r="T392" s="21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12" t="s">
        <v>158</v>
      </c>
      <c r="AU392" s="212" t="s">
        <v>82</v>
      </c>
      <c r="AV392" s="15" t="s">
        <v>80</v>
      </c>
      <c r="AW392" s="15" t="s">
        <v>30</v>
      </c>
      <c r="AX392" s="15" t="s">
        <v>73</v>
      </c>
      <c r="AY392" s="212" t="s">
        <v>150</v>
      </c>
    </row>
    <row r="393" s="13" customFormat="1">
      <c r="A393" s="13"/>
      <c r="B393" s="194"/>
      <c r="C393" s="13"/>
      <c r="D393" s="195" t="s">
        <v>158</v>
      </c>
      <c r="E393" s="196" t="s">
        <v>1</v>
      </c>
      <c r="F393" s="197" t="s">
        <v>632</v>
      </c>
      <c r="G393" s="13"/>
      <c r="H393" s="198">
        <v>44.939999999999998</v>
      </c>
      <c r="I393" s="199"/>
      <c r="J393" s="13"/>
      <c r="K393" s="13"/>
      <c r="L393" s="194"/>
      <c r="M393" s="200"/>
      <c r="N393" s="201"/>
      <c r="O393" s="201"/>
      <c r="P393" s="201"/>
      <c r="Q393" s="201"/>
      <c r="R393" s="201"/>
      <c r="S393" s="201"/>
      <c r="T393" s="20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6" t="s">
        <v>158</v>
      </c>
      <c r="AU393" s="196" t="s">
        <v>82</v>
      </c>
      <c r="AV393" s="13" t="s">
        <v>82</v>
      </c>
      <c r="AW393" s="13" t="s">
        <v>30</v>
      </c>
      <c r="AX393" s="13" t="s">
        <v>80</v>
      </c>
      <c r="AY393" s="196" t="s">
        <v>150</v>
      </c>
    </row>
    <row r="394" s="2" customFormat="1" ht="24.15" customHeight="1">
      <c r="A394" s="37"/>
      <c r="B394" s="179"/>
      <c r="C394" s="218" t="s">
        <v>633</v>
      </c>
      <c r="D394" s="218" t="s">
        <v>213</v>
      </c>
      <c r="E394" s="219" t="s">
        <v>634</v>
      </c>
      <c r="F394" s="220" t="s">
        <v>635</v>
      </c>
      <c r="G394" s="221" t="s">
        <v>155</v>
      </c>
      <c r="H394" s="222">
        <v>44.939999999999998</v>
      </c>
      <c r="I394" s="223"/>
      <c r="J394" s="224">
        <f>ROUND(I394*H394,2)</f>
        <v>0</v>
      </c>
      <c r="K394" s="225"/>
      <c r="L394" s="226"/>
      <c r="M394" s="227" t="s">
        <v>1</v>
      </c>
      <c r="N394" s="228" t="s">
        <v>38</v>
      </c>
      <c r="O394" s="76"/>
      <c r="P394" s="190">
        <f>O394*H394</f>
        <v>0</v>
      </c>
      <c r="Q394" s="190">
        <v>0.0047999999999999996</v>
      </c>
      <c r="R394" s="190">
        <f>Q394*H394</f>
        <v>0.21571199999999996</v>
      </c>
      <c r="S394" s="190">
        <v>0</v>
      </c>
      <c r="T394" s="19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2" t="s">
        <v>328</v>
      </c>
      <c r="AT394" s="192" t="s">
        <v>213</v>
      </c>
      <c r="AU394" s="192" t="s">
        <v>82</v>
      </c>
      <c r="AY394" s="18" t="s">
        <v>150</v>
      </c>
      <c r="BE394" s="193">
        <f>IF(N394="základní",J394,0)</f>
        <v>0</v>
      </c>
      <c r="BF394" s="193">
        <f>IF(N394="snížená",J394,0)</f>
        <v>0</v>
      </c>
      <c r="BG394" s="193">
        <f>IF(N394="zákl. přenesená",J394,0)</f>
        <v>0</v>
      </c>
      <c r="BH394" s="193">
        <f>IF(N394="sníž. přenesená",J394,0)</f>
        <v>0</v>
      </c>
      <c r="BI394" s="193">
        <f>IF(N394="nulová",J394,0)</f>
        <v>0</v>
      </c>
      <c r="BJ394" s="18" t="s">
        <v>80</v>
      </c>
      <c r="BK394" s="193">
        <f>ROUND(I394*H394,2)</f>
        <v>0</v>
      </c>
      <c r="BL394" s="18" t="s">
        <v>243</v>
      </c>
      <c r="BM394" s="192" t="s">
        <v>636</v>
      </c>
    </row>
    <row r="395" s="15" customFormat="1">
      <c r="A395" s="15"/>
      <c r="B395" s="211"/>
      <c r="C395" s="15"/>
      <c r="D395" s="195" t="s">
        <v>158</v>
      </c>
      <c r="E395" s="212" t="s">
        <v>1</v>
      </c>
      <c r="F395" s="213" t="s">
        <v>626</v>
      </c>
      <c r="G395" s="15"/>
      <c r="H395" s="212" t="s">
        <v>1</v>
      </c>
      <c r="I395" s="214"/>
      <c r="J395" s="15"/>
      <c r="K395" s="15"/>
      <c r="L395" s="211"/>
      <c r="M395" s="215"/>
      <c r="N395" s="216"/>
      <c r="O395" s="216"/>
      <c r="P395" s="216"/>
      <c r="Q395" s="216"/>
      <c r="R395" s="216"/>
      <c r="S395" s="216"/>
      <c r="T395" s="21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2" t="s">
        <v>158</v>
      </c>
      <c r="AU395" s="212" t="s">
        <v>82</v>
      </c>
      <c r="AV395" s="15" t="s">
        <v>80</v>
      </c>
      <c r="AW395" s="15" t="s">
        <v>30</v>
      </c>
      <c r="AX395" s="15" t="s">
        <v>73</v>
      </c>
      <c r="AY395" s="212" t="s">
        <v>150</v>
      </c>
    </row>
    <row r="396" s="13" customFormat="1">
      <c r="A396" s="13"/>
      <c r="B396" s="194"/>
      <c r="C396" s="13"/>
      <c r="D396" s="195" t="s">
        <v>158</v>
      </c>
      <c r="E396" s="196" t="s">
        <v>1</v>
      </c>
      <c r="F396" s="197" t="s">
        <v>632</v>
      </c>
      <c r="G396" s="13"/>
      <c r="H396" s="198">
        <v>44.939999999999998</v>
      </c>
      <c r="I396" s="199"/>
      <c r="J396" s="13"/>
      <c r="K396" s="13"/>
      <c r="L396" s="194"/>
      <c r="M396" s="200"/>
      <c r="N396" s="201"/>
      <c r="O396" s="201"/>
      <c r="P396" s="201"/>
      <c r="Q396" s="201"/>
      <c r="R396" s="201"/>
      <c r="S396" s="201"/>
      <c r="T396" s="20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6" t="s">
        <v>158</v>
      </c>
      <c r="AU396" s="196" t="s">
        <v>82</v>
      </c>
      <c r="AV396" s="13" t="s">
        <v>82</v>
      </c>
      <c r="AW396" s="13" t="s">
        <v>30</v>
      </c>
      <c r="AX396" s="13" t="s">
        <v>80</v>
      </c>
      <c r="AY396" s="196" t="s">
        <v>150</v>
      </c>
    </row>
    <row r="397" s="2" customFormat="1" ht="44.25" customHeight="1">
      <c r="A397" s="37"/>
      <c r="B397" s="179"/>
      <c r="C397" s="180" t="s">
        <v>637</v>
      </c>
      <c r="D397" s="180" t="s">
        <v>152</v>
      </c>
      <c r="E397" s="181" t="s">
        <v>638</v>
      </c>
      <c r="F397" s="182" t="s">
        <v>639</v>
      </c>
      <c r="G397" s="183" t="s">
        <v>155</v>
      </c>
      <c r="H397" s="184">
        <v>5.9000000000000004</v>
      </c>
      <c r="I397" s="185"/>
      <c r="J397" s="186">
        <f>ROUND(I397*H397,2)</f>
        <v>0</v>
      </c>
      <c r="K397" s="187"/>
      <c r="L397" s="38"/>
      <c r="M397" s="188" t="s">
        <v>1</v>
      </c>
      <c r="N397" s="189" t="s">
        <v>38</v>
      </c>
      <c r="O397" s="76"/>
      <c r="P397" s="190">
        <f>O397*H397</f>
        <v>0</v>
      </c>
      <c r="Q397" s="190">
        <v>0.0060000000000000001</v>
      </c>
      <c r="R397" s="190">
        <f>Q397*H397</f>
        <v>0.035400000000000001</v>
      </c>
      <c r="S397" s="190">
        <v>0</v>
      </c>
      <c r="T397" s="19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2" t="s">
        <v>243</v>
      </c>
      <c r="AT397" s="192" t="s">
        <v>152</v>
      </c>
      <c r="AU397" s="192" t="s">
        <v>82</v>
      </c>
      <c r="AY397" s="18" t="s">
        <v>150</v>
      </c>
      <c r="BE397" s="193">
        <f>IF(N397="základní",J397,0)</f>
        <v>0</v>
      </c>
      <c r="BF397" s="193">
        <f>IF(N397="snížená",J397,0)</f>
        <v>0</v>
      </c>
      <c r="BG397" s="193">
        <f>IF(N397="zákl. přenesená",J397,0)</f>
        <v>0</v>
      </c>
      <c r="BH397" s="193">
        <f>IF(N397="sníž. přenesená",J397,0)</f>
        <v>0</v>
      </c>
      <c r="BI397" s="193">
        <f>IF(N397="nulová",J397,0)</f>
        <v>0</v>
      </c>
      <c r="BJ397" s="18" t="s">
        <v>80</v>
      </c>
      <c r="BK397" s="193">
        <f>ROUND(I397*H397,2)</f>
        <v>0</v>
      </c>
      <c r="BL397" s="18" t="s">
        <v>243</v>
      </c>
      <c r="BM397" s="192" t="s">
        <v>640</v>
      </c>
    </row>
    <row r="398" s="15" customFormat="1">
      <c r="A398" s="15"/>
      <c r="B398" s="211"/>
      <c r="C398" s="15"/>
      <c r="D398" s="195" t="s">
        <v>158</v>
      </c>
      <c r="E398" s="212" t="s">
        <v>1</v>
      </c>
      <c r="F398" s="213" t="s">
        <v>641</v>
      </c>
      <c r="G398" s="15"/>
      <c r="H398" s="212" t="s">
        <v>1</v>
      </c>
      <c r="I398" s="214"/>
      <c r="J398" s="15"/>
      <c r="K398" s="15"/>
      <c r="L398" s="211"/>
      <c r="M398" s="215"/>
      <c r="N398" s="216"/>
      <c r="O398" s="216"/>
      <c r="P398" s="216"/>
      <c r="Q398" s="216"/>
      <c r="R398" s="216"/>
      <c r="S398" s="216"/>
      <c r="T398" s="21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2" t="s">
        <v>158</v>
      </c>
      <c r="AU398" s="212" t="s">
        <v>82</v>
      </c>
      <c r="AV398" s="15" t="s">
        <v>80</v>
      </c>
      <c r="AW398" s="15" t="s">
        <v>30</v>
      </c>
      <c r="AX398" s="15" t="s">
        <v>73</v>
      </c>
      <c r="AY398" s="212" t="s">
        <v>150</v>
      </c>
    </row>
    <row r="399" s="13" customFormat="1">
      <c r="A399" s="13"/>
      <c r="B399" s="194"/>
      <c r="C399" s="13"/>
      <c r="D399" s="195" t="s">
        <v>158</v>
      </c>
      <c r="E399" s="196" t="s">
        <v>1</v>
      </c>
      <c r="F399" s="197" t="s">
        <v>642</v>
      </c>
      <c r="G399" s="13"/>
      <c r="H399" s="198">
        <v>5.9000000000000004</v>
      </c>
      <c r="I399" s="199"/>
      <c r="J399" s="13"/>
      <c r="K399" s="13"/>
      <c r="L399" s="194"/>
      <c r="M399" s="200"/>
      <c r="N399" s="201"/>
      <c r="O399" s="201"/>
      <c r="P399" s="201"/>
      <c r="Q399" s="201"/>
      <c r="R399" s="201"/>
      <c r="S399" s="201"/>
      <c r="T399" s="20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6" t="s">
        <v>158</v>
      </c>
      <c r="AU399" s="196" t="s">
        <v>82</v>
      </c>
      <c r="AV399" s="13" t="s">
        <v>82</v>
      </c>
      <c r="AW399" s="13" t="s">
        <v>30</v>
      </c>
      <c r="AX399" s="13" t="s">
        <v>80</v>
      </c>
      <c r="AY399" s="196" t="s">
        <v>150</v>
      </c>
    </row>
    <row r="400" s="2" customFormat="1" ht="24.15" customHeight="1">
      <c r="A400" s="37"/>
      <c r="B400" s="179"/>
      <c r="C400" s="218" t="s">
        <v>643</v>
      </c>
      <c r="D400" s="218" t="s">
        <v>213</v>
      </c>
      <c r="E400" s="219" t="s">
        <v>644</v>
      </c>
      <c r="F400" s="220" t="s">
        <v>645</v>
      </c>
      <c r="G400" s="221" t="s">
        <v>155</v>
      </c>
      <c r="H400" s="222">
        <v>6.1950000000000003</v>
      </c>
      <c r="I400" s="223"/>
      <c r="J400" s="224">
        <f>ROUND(I400*H400,2)</f>
        <v>0</v>
      </c>
      <c r="K400" s="225"/>
      <c r="L400" s="226"/>
      <c r="M400" s="227" t="s">
        <v>1</v>
      </c>
      <c r="N400" s="228" t="s">
        <v>38</v>
      </c>
      <c r="O400" s="76"/>
      <c r="P400" s="190">
        <f>O400*H400</f>
        <v>0</v>
      </c>
      <c r="Q400" s="190">
        <v>0.0015</v>
      </c>
      <c r="R400" s="190">
        <f>Q400*H400</f>
        <v>0.0092925000000000004</v>
      </c>
      <c r="S400" s="190">
        <v>0</v>
      </c>
      <c r="T400" s="19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2" t="s">
        <v>328</v>
      </c>
      <c r="AT400" s="192" t="s">
        <v>213</v>
      </c>
      <c r="AU400" s="192" t="s">
        <v>82</v>
      </c>
      <c r="AY400" s="18" t="s">
        <v>150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8" t="s">
        <v>80</v>
      </c>
      <c r="BK400" s="193">
        <f>ROUND(I400*H400,2)</f>
        <v>0</v>
      </c>
      <c r="BL400" s="18" t="s">
        <v>243</v>
      </c>
      <c r="BM400" s="192" t="s">
        <v>646</v>
      </c>
    </row>
    <row r="401" s="15" customFormat="1">
      <c r="A401" s="15"/>
      <c r="B401" s="211"/>
      <c r="C401" s="15"/>
      <c r="D401" s="195" t="s">
        <v>158</v>
      </c>
      <c r="E401" s="212" t="s">
        <v>1</v>
      </c>
      <c r="F401" s="213" t="s">
        <v>641</v>
      </c>
      <c r="G401" s="15"/>
      <c r="H401" s="212" t="s">
        <v>1</v>
      </c>
      <c r="I401" s="214"/>
      <c r="J401" s="15"/>
      <c r="K401" s="15"/>
      <c r="L401" s="211"/>
      <c r="M401" s="215"/>
      <c r="N401" s="216"/>
      <c r="O401" s="216"/>
      <c r="P401" s="216"/>
      <c r="Q401" s="216"/>
      <c r="R401" s="216"/>
      <c r="S401" s="216"/>
      <c r="T401" s="21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12" t="s">
        <v>158</v>
      </c>
      <c r="AU401" s="212" t="s">
        <v>82</v>
      </c>
      <c r="AV401" s="15" t="s">
        <v>80</v>
      </c>
      <c r="AW401" s="15" t="s">
        <v>30</v>
      </c>
      <c r="AX401" s="15" t="s">
        <v>73</v>
      </c>
      <c r="AY401" s="212" t="s">
        <v>150</v>
      </c>
    </row>
    <row r="402" s="13" customFormat="1">
      <c r="A402" s="13"/>
      <c r="B402" s="194"/>
      <c r="C402" s="13"/>
      <c r="D402" s="195" t="s">
        <v>158</v>
      </c>
      <c r="E402" s="196" t="s">
        <v>1</v>
      </c>
      <c r="F402" s="197" t="s">
        <v>647</v>
      </c>
      <c r="G402" s="13"/>
      <c r="H402" s="198">
        <v>6.1950000000000003</v>
      </c>
      <c r="I402" s="199"/>
      <c r="J402" s="13"/>
      <c r="K402" s="13"/>
      <c r="L402" s="194"/>
      <c r="M402" s="200"/>
      <c r="N402" s="201"/>
      <c r="O402" s="201"/>
      <c r="P402" s="201"/>
      <c r="Q402" s="201"/>
      <c r="R402" s="201"/>
      <c r="S402" s="201"/>
      <c r="T402" s="20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6" t="s">
        <v>158</v>
      </c>
      <c r="AU402" s="196" t="s">
        <v>82</v>
      </c>
      <c r="AV402" s="13" t="s">
        <v>82</v>
      </c>
      <c r="AW402" s="13" t="s">
        <v>30</v>
      </c>
      <c r="AX402" s="13" t="s">
        <v>80</v>
      </c>
      <c r="AY402" s="196" t="s">
        <v>150</v>
      </c>
    </row>
    <row r="403" s="2" customFormat="1" ht="55.5" customHeight="1">
      <c r="A403" s="37"/>
      <c r="B403" s="179"/>
      <c r="C403" s="180" t="s">
        <v>648</v>
      </c>
      <c r="D403" s="180" t="s">
        <v>152</v>
      </c>
      <c r="E403" s="181" t="s">
        <v>649</v>
      </c>
      <c r="F403" s="182" t="s">
        <v>650</v>
      </c>
      <c r="G403" s="183" t="s">
        <v>155</v>
      </c>
      <c r="H403" s="184">
        <v>66.561000000000007</v>
      </c>
      <c r="I403" s="185"/>
      <c r="J403" s="186">
        <f>ROUND(I403*H403,2)</f>
        <v>0</v>
      </c>
      <c r="K403" s="187"/>
      <c r="L403" s="38"/>
      <c r="M403" s="188" t="s">
        <v>1</v>
      </c>
      <c r="N403" s="189" t="s">
        <v>38</v>
      </c>
      <c r="O403" s="76"/>
      <c r="P403" s="190">
        <f>O403*H403</f>
        <v>0</v>
      </c>
      <c r="Q403" s="190">
        <v>0</v>
      </c>
      <c r="R403" s="190">
        <f>Q403*H403</f>
        <v>0</v>
      </c>
      <c r="S403" s="190">
        <v>0.00042000000000000002</v>
      </c>
      <c r="T403" s="191">
        <f>S403*H403</f>
        <v>0.027955620000000004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2" t="s">
        <v>243</v>
      </c>
      <c r="AT403" s="192" t="s">
        <v>152</v>
      </c>
      <c r="AU403" s="192" t="s">
        <v>82</v>
      </c>
      <c r="AY403" s="18" t="s">
        <v>150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18" t="s">
        <v>80</v>
      </c>
      <c r="BK403" s="193">
        <f>ROUND(I403*H403,2)</f>
        <v>0</v>
      </c>
      <c r="BL403" s="18" t="s">
        <v>243</v>
      </c>
      <c r="BM403" s="192" t="s">
        <v>651</v>
      </c>
    </row>
    <row r="404" s="13" customFormat="1">
      <c r="A404" s="13"/>
      <c r="B404" s="194"/>
      <c r="C404" s="13"/>
      <c r="D404" s="195" t="s">
        <v>158</v>
      </c>
      <c r="E404" s="196" t="s">
        <v>1</v>
      </c>
      <c r="F404" s="197" t="s">
        <v>466</v>
      </c>
      <c r="G404" s="13"/>
      <c r="H404" s="198">
        <v>66.561000000000007</v>
      </c>
      <c r="I404" s="199"/>
      <c r="J404" s="13"/>
      <c r="K404" s="13"/>
      <c r="L404" s="194"/>
      <c r="M404" s="200"/>
      <c r="N404" s="201"/>
      <c r="O404" s="201"/>
      <c r="P404" s="201"/>
      <c r="Q404" s="201"/>
      <c r="R404" s="201"/>
      <c r="S404" s="201"/>
      <c r="T404" s="20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6" t="s">
        <v>158</v>
      </c>
      <c r="AU404" s="196" t="s">
        <v>82</v>
      </c>
      <c r="AV404" s="13" t="s">
        <v>82</v>
      </c>
      <c r="AW404" s="13" t="s">
        <v>30</v>
      </c>
      <c r="AX404" s="13" t="s">
        <v>80</v>
      </c>
      <c r="AY404" s="196" t="s">
        <v>150</v>
      </c>
    </row>
    <row r="405" s="2" customFormat="1" ht="37.8" customHeight="1">
      <c r="A405" s="37"/>
      <c r="B405" s="179"/>
      <c r="C405" s="180" t="s">
        <v>652</v>
      </c>
      <c r="D405" s="180" t="s">
        <v>152</v>
      </c>
      <c r="E405" s="181" t="s">
        <v>653</v>
      </c>
      <c r="F405" s="182" t="s">
        <v>654</v>
      </c>
      <c r="G405" s="183" t="s">
        <v>155</v>
      </c>
      <c r="H405" s="184">
        <v>312.19999999999999</v>
      </c>
      <c r="I405" s="185"/>
      <c r="J405" s="186">
        <f>ROUND(I405*H405,2)</f>
        <v>0</v>
      </c>
      <c r="K405" s="187"/>
      <c r="L405" s="38"/>
      <c r="M405" s="188" t="s">
        <v>1</v>
      </c>
      <c r="N405" s="189" t="s">
        <v>38</v>
      </c>
      <c r="O405" s="76"/>
      <c r="P405" s="190">
        <f>O405*H405</f>
        <v>0</v>
      </c>
      <c r="Q405" s="190">
        <v>0</v>
      </c>
      <c r="R405" s="190">
        <f>Q405*H405</f>
        <v>0</v>
      </c>
      <c r="S405" s="190">
        <v>0</v>
      </c>
      <c r="T405" s="19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2" t="s">
        <v>243</v>
      </c>
      <c r="AT405" s="192" t="s">
        <v>152</v>
      </c>
      <c r="AU405" s="192" t="s">
        <v>82</v>
      </c>
      <c r="AY405" s="18" t="s">
        <v>150</v>
      </c>
      <c r="BE405" s="193">
        <f>IF(N405="základní",J405,0)</f>
        <v>0</v>
      </c>
      <c r="BF405" s="193">
        <f>IF(N405="snížená",J405,0)</f>
        <v>0</v>
      </c>
      <c r="BG405" s="193">
        <f>IF(N405="zákl. přenesená",J405,0)</f>
        <v>0</v>
      </c>
      <c r="BH405" s="193">
        <f>IF(N405="sníž. přenesená",J405,0)</f>
        <v>0</v>
      </c>
      <c r="BI405" s="193">
        <f>IF(N405="nulová",J405,0)</f>
        <v>0</v>
      </c>
      <c r="BJ405" s="18" t="s">
        <v>80</v>
      </c>
      <c r="BK405" s="193">
        <f>ROUND(I405*H405,2)</f>
        <v>0</v>
      </c>
      <c r="BL405" s="18" t="s">
        <v>243</v>
      </c>
      <c r="BM405" s="192" t="s">
        <v>655</v>
      </c>
    </row>
    <row r="406" s="15" customFormat="1">
      <c r="A406" s="15"/>
      <c r="B406" s="211"/>
      <c r="C406" s="15"/>
      <c r="D406" s="195" t="s">
        <v>158</v>
      </c>
      <c r="E406" s="212" t="s">
        <v>1</v>
      </c>
      <c r="F406" s="213" t="s">
        <v>308</v>
      </c>
      <c r="G406" s="15"/>
      <c r="H406" s="212" t="s">
        <v>1</v>
      </c>
      <c r="I406" s="214"/>
      <c r="J406" s="15"/>
      <c r="K406" s="15"/>
      <c r="L406" s="211"/>
      <c r="M406" s="215"/>
      <c r="N406" s="216"/>
      <c r="O406" s="216"/>
      <c r="P406" s="216"/>
      <c r="Q406" s="216"/>
      <c r="R406" s="216"/>
      <c r="S406" s="216"/>
      <c r="T406" s="21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12" t="s">
        <v>158</v>
      </c>
      <c r="AU406" s="212" t="s">
        <v>82</v>
      </c>
      <c r="AV406" s="15" t="s">
        <v>80</v>
      </c>
      <c r="AW406" s="15" t="s">
        <v>30</v>
      </c>
      <c r="AX406" s="15" t="s">
        <v>73</v>
      </c>
      <c r="AY406" s="212" t="s">
        <v>150</v>
      </c>
    </row>
    <row r="407" s="13" customFormat="1">
      <c r="A407" s="13"/>
      <c r="B407" s="194"/>
      <c r="C407" s="13"/>
      <c r="D407" s="195" t="s">
        <v>158</v>
      </c>
      <c r="E407" s="196" t="s">
        <v>1</v>
      </c>
      <c r="F407" s="197" t="s">
        <v>314</v>
      </c>
      <c r="G407" s="13"/>
      <c r="H407" s="198">
        <v>65</v>
      </c>
      <c r="I407" s="199"/>
      <c r="J407" s="13"/>
      <c r="K407" s="13"/>
      <c r="L407" s="194"/>
      <c r="M407" s="200"/>
      <c r="N407" s="201"/>
      <c r="O407" s="201"/>
      <c r="P407" s="201"/>
      <c r="Q407" s="201"/>
      <c r="R407" s="201"/>
      <c r="S407" s="201"/>
      <c r="T407" s="20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6" t="s">
        <v>158</v>
      </c>
      <c r="AU407" s="196" t="s">
        <v>82</v>
      </c>
      <c r="AV407" s="13" t="s">
        <v>82</v>
      </c>
      <c r="AW407" s="13" t="s">
        <v>30</v>
      </c>
      <c r="AX407" s="13" t="s">
        <v>73</v>
      </c>
      <c r="AY407" s="196" t="s">
        <v>150</v>
      </c>
    </row>
    <row r="408" s="15" customFormat="1">
      <c r="A408" s="15"/>
      <c r="B408" s="211"/>
      <c r="C408" s="15"/>
      <c r="D408" s="195" t="s">
        <v>158</v>
      </c>
      <c r="E408" s="212" t="s">
        <v>1</v>
      </c>
      <c r="F408" s="213" t="s">
        <v>321</v>
      </c>
      <c r="G408" s="15"/>
      <c r="H408" s="212" t="s">
        <v>1</v>
      </c>
      <c r="I408" s="214"/>
      <c r="J408" s="15"/>
      <c r="K408" s="15"/>
      <c r="L408" s="211"/>
      <c r="M408" s="215"/>
      <c r="N408" s="216"/>
      <c r="O408" s="216"/>
      <c r="P408" s="216"/>
      <c r="Q408" s="216"/>
      <c r="R408" s="216"/>
      <c r="S408" s="216"/>
      <c r="T408" s="217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12" t="s">
        <v>158</v>
      </c>
      <c r="AU408" s="212" t="s">
        <v>82</v>
      </c>
      <c r="AV408" s="15" t="s">
        <v>80</v>
      </c>
      <c r="AW408" s="15" t="s">
        <v>30</v>
      </c>
      <c r="AX408" s="15" t="s">
        <v>73</v>
      </c>
      <c r="AY408" s="212" t="s">
        <v>150</v>
      </c>
    </row>
    <row r="409" s="13" customFormat="1">
      <c r="A409" s="13"/>
      <c r="B409" s="194"/>
      <c r="C409" s="13"/>
      <c r="D409" s="195" t="s">
        <v>158</v>
      </c>
      <c r="E409" s="196" t="s">
        <v>1</v>
      </c>
      <c r="F409" s="197" t="s">
        <v>322</v>
      </c>
      <c r="G409" s="13"/>
      <c r="H409" s="198">
        <v>205.40000000000001</v>
      </c>
      <c r="I409" s="199"/>
      <c r="J409" s="13"/>
      <c r="K409" s="13"/>
      <c r="L409" s="194"/>
      <c r="M409" s="200"/>
      <c r="N409" s="201"/>
      <c r="O409" s="201"/>
      <c r="P409" s="201"/>
      <c r="Q409" s="201"/>
      <c r="R409" s="201"/>
      <c r="S409" s="201"/>
      <c r="T409" s="20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6" t="s">
        <v>158</v>
      </c>
      <c r="AU409" s="196" t="s">
        <v>82</v>
      </c>
      <c r="AV409" s="13" t="s">
        <v>82</v>
      </c>
      <c r="AW409" s="13" t="s">
        <v>30</v>
      </c>
      <c r="AX409" s="13" t="s">
        <v>73</v>
      </c>
      <c r="AY409" s="196" t="s">
        <v>150</v>
      </c>
    </row>
    <row r="410" s="15" customFormat="1">
      <c r="A410" s="15"/>
      <c r="B410" s="211"/>
      <c r="C410" s="15"/>
      <c r="D410" s="195" t="s">
        <v>158</v>
      </c>
      <c r="E410" s="212" t="s">
        <v>1</v>
      </c>
      <c r="F410" s="213" t="s">
        <v>315</v>
      </c>
      <c r="G410" s="15"/>
      <c r="H410" s="212" t="s">
        <v>1</v>
      </c>
      <c r="I410" s="214"/>
      <c r="J410" s="15"/>
      <c r="K410" s="15"/>
      <c r="L410" s="211"/>
      <c r="M410" s="215"/>
      <c r="N410" s="216"/>
      <c r="O410" s="216"/>
      <c r="P410" s="216"/>
      <c r="Q410" s="216"/>
      <c r="R410" s="216"/>
      <c r="S410" s="216"/>
      <c r="T410" s="21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12" t="s">
        <v>158</v>
      </c>
      <c r="AU410" s="212" t="s">
        <v>82</v>
      </c>
      <c r="AV410" s="15" t="s">
        <v>80</v>
      </c>
      <c r="AW410" s="15" t="s">
        <v>30</v>
      </c>
      <c r="AX410" s="15" t="s">
        <v>73</v>
      </c>
      <c r="AY410" s="212" t="s">
        <v>150</v>
      </c>
    </row>
    <row r="411" s="13" customFormat="1">
      <c r="A411" s="13"/>
      <c r="B411" s="194"/>
      <c r="C411" s="13"/>
      <c r="D411" s="195" t="s">
        <v>158</v>
      </c>
      <c r="E411" s="196" t="s">
        <v>1</v>
      </c>
      <c r="F411" s="197" t="s">
        <v>316</v>
      </c>
      <c r="G411" s="13"/>
      <c r="H411" s="198">
        <v>41.799999999999997</v>
      </c>
      <c r="I411" s="199"/>
      <c r="J411" s="13"/>
      <c r="K411" s="13"/>
      <c r="L411" s="194"/>
      <c r="M411" s="200"/>
      <c r="N411" s="201"/>
      <c r="O411" s="201"/>
      <c r="P411" s="201"/>
      <c r="Q411" s="201"/>
      <c r="R411" s="201"/>
      <c r="S411" s="201"/>
      <c r="T411" s="20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6" t="s">
        <v>158</v>
      </c>
      <c r="AU411" s="196" t="s">
        <v>82</v>
      </c>
      <c r="AV411" s="13" t="s">
        <v>82</v>
      </c>
      <c r="AW411" s="13" t="s">
        <v>30</v>
      </c>
      <c r="AX411" s="13" t="s">
        <v>73</v>
      </c>
      <c r="AY411" s="196" t="s">
        <v>150</v>
      </c>
    </row>
    <row r="412" s="14" customFormat="1">
      <c r="A412" s="14"/>
      <c r="B412" s="203"/>
      <c r="C412" s="14"/>
      <c r="D412" s="195" t="s">
        <v>158</v>
      </c>
      <c r="E412" s="204" t="s">
        <v>1</v>
      </c>
      <c r="F412" s="205" t="s">
        <v>172</v>
      </c>
      <c r="G412" s="14"/>
      <c r="H412" s="206">
        <v>312.19999999999999</v>
      </c>
      <c r="I412" s="207"/>
      <c r="J412" s="14"/>
      <c r="K412" s="14"/>
      <c r="L412" s="203"/>
      <c r="M412" s="208"/>
      <c r="N412" s="209"/>
      <c r="O412" s="209"/>
      <c r="P412" s="209"/>
      <c r="Q412" s="209"/>
      <c r="R412" s="209"/>
      <c r="S412" s="209"/>
      <c r="T412" s="21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4" t="s">
        <v>158</v>
      </c>
      <c r="AU412" s="204" t="s">
        <v>82</v>
      </c>
      <c r="AV412" s="14" t="s">
        <v>156</v>
      </c>
      <c r="AW412" s="14" t="s">
        <v>30</v>
      </c>
      <c r="AX412" s="14" t="s">
        <v>80</v>
      </c>
      <c r="AY412" s="204" t="s">
        <v>150</v>
      </c>
    </row>
    <row r="413" s="2" customFormat="1" ht="24.15" customHeight="1">
      <c r="A413" s="37"/>
      <c r="B413" s="179"/>
      <c r="C413" s="218" t="s">
        <v>656</v>
      </c>
      <c r="D413" s="218" t="s">
        <v>213</v>
      </c>
      <c r="E413" s="219" t="s">
        <v>657</v>
      </c>
      <c r="F413" s="220" t="s">
        <v>658</v>
      </c>
      <c r="G413" s="221" t="s">
        <v>155</v>
      </c>
      <c r="H413" s="222">
        <v>68.25</v>
      </c>
      <c r="I413" s="223"/>
      <c r="J413" s="224">
        <f>ROUND(I413*H413,2)</f>
        <v>0</v>
      </c>
      <c r="K413" s="225"/>
      <c r="L413" s="226"/>
      <c r="M413" s="227" t="s">
        <v>1</v>
      </c>
      <c r="N413" s="228" t="s">
        <v>38</v>
      </c>
      <c r="O413" s="76"/>
      <c r="P413" s="190">
        <f>O413*H413</f>
        <v>0</v>
      </c>
      <c r="Q413" s="190">
        <v>0.00059999999999999995</v>
      </c>
      <c r="R413" s="190">
        <f>Q413*H413</f>
        <v>0.040949999999999993</v>
      </c>
      <c r="S413" s="190">
        <v>0</v>
      </c>
      <c r="T413" s="19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2" t="s">
        <v>328</v>
      </c>
      <c r="AT413" s="192" t="s">
        <v>213</v>
      </c>
      <c r="AU413" s="192" t="s">
        <v>82</v>
      </c>
      <c r="AY413" s="18" t="s">
        <v>150</v>
      </c>
      <c r="BE413" s="193">
        <f>IF(N413="základní",J413,0)</f>
        <v>0</v>
      </c>
      <c r="BF413" s="193">
        <f>IF(N413="snížená",J413,0)</f>
        <v>0</v>
      </c>
      <c r="BG413" s="193">
        <f>IF(N413="zákl. přenesená",J413,0)</f>
        <v>0</v>
      </c>
      <c r="BH413" s="193">
        <f>IF(N413="sníž. přenesená",J413,0)</f>
        <v>0</v>
      </c>
      <c r="BI413" s="193">
        <f>IF(N413="nulová",J413,0)</f>
        <v>0</v>
      </c>
      <c r="BJ413" s="18" t="s">
        <v>80</v>
      </c>
      <c r="BK413" s="193">
        <f>ROUND(I413*H413,2)</f>
        <v>0</v>
      </c>
      <c r="BL413" s="18" t="s">
        <v>243</v>
      </c>
      <c r="BM413" s="192" t="s">
        <v>659</v>
      </c>
    </row>
    <row r="414" s="15" customFormat="1">
      <c r="A414" s="15"/>
      <c r="B414" s="211"/>
      <c r="C414" s="15"/>
      <c r="D414" s="195" t="s">
        <v>158</v>
      </c>
      <c r="E414" s="212" t="s">
        <v>1</v>
      </c>
      <c r="F414" s="213" t="s">
        <v>308</v>
      </c>
      <c r="G414" s="15"/>
      <c r="H414" s="212" t="s">
        <v>1</v>
      </c>
      <c r="I414" s="214"/>
      <c r="J414" s="15"/>
      <c r="K414" s="15"/>
      <c r="L414" s="211"/>
      <c r="M414" s="215"/>
      <c r="N414" s="216"/>
      <c r="O414" s="216"/>
      <c r="P414" s="216"/>
      <c r="Q414" s="216"/>
      <c r="R414" s="216"/>
      <c r="S414" s="216"/>
      <c r="T414" s="21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12" t="s">
        <v>158</v>
      </c>
      <c r="AU414" s="212" t="s">
        <v>82</v>
      </c>
      <c r="AV414" s="15" t="s">
        <v>80</v>
      </c>
      <c r="AW414" s="15" t="s">
        <v>30</v>
      </c>
      <c r="AX414" s="15" t="s">
        <v>73</v>
      </c>
      <c r="AY414" s="212" t="s">
        <v>150</v>
      </c>
    </row>
    <row r="415" s="13" customFormat="1">
      <c r="A415" s="13"/>
      <c r="B415" s="194"/>
      <c r="C415" s="13"/>
      <c r="D415" s="195" t="s">
        <v>158</v>
      </c>
      <c r="E415" s="196" t="s">
        <v>1</v>
      </c>
      <c r="F415" s="197" t="s">
        <v>660</v>
      </c>
      <c r="G415" s="13"/>
      <c r="H415" s="198">
        <v>68.25</v>
      </c>
      <c r="I415" s="199"/>
      <c r="J415" s="13"/>
      <c r="K415" s="13"/>
      <c r="L415" s="194"/>
      <c r="M415" s="200"/>
      <c r="N415" s="201"/>
      <c r="O415" s="201"/>
      <c r="P415" s="201"/>
      <c r="Q415" s="201"/>
      <c r="R415" s="201"/>
      <c r="S415" s="201"/>
      <c r="T415" s="20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6" t="s">
        <v>158</v>
      </c>
      <c r="AU415" s="196" t="s">
        <v>82</v>
      </c>
      <c r="AV415" s="13" t="s">
        <v>82</v>
      </c>
      <c r="AW415" s="13" t="s">
        <v>30</v>
      </c>
      <c r="AX415" s="13" t="s">
        <v>80</v>
      </c>
      <c r="AY415" s="196" t="s">
        <v>150</v>
      </c>
    </row>
    <row r="416" s="2" customFormat="1" ht="24.15" customHeight="1">
      <c r="A416" s="37"/>
      <c r="B416" s="179"/>
      <c r="C416" s="218" t="s">
        <v>661</v>
      </c>
      <c r="D416" s="218" t="s">
        <v>213</v>
      </c>
      <c r="E416" s="219" t="s">
        <v>662</v>
      </c>
      <c r="F416" s="220" t="s">
        <v>663</v>
      </c>
      <c r="G416" s="221" t="s">
        <v>155</v>
      </c>
      <c r="H416" s="222">
        <v>259.56</v>
      </c>
      <c r="I416" s="223"/>
      <c r="J416" s="224">
        <f>ROUND(I416*H416,2)</f>
        <v>0</v>
      </c>
      <c r="K416" s="225"/>
      <c r="L416" s="226"/>
      <c r="M416" s="227" t="s">
        <v>1</v>
      </c>
      <c r="N416" s="228" t="s">
        <v>38</v>
      </c>
      <c r="O416" s="76"/>
      <c r="P416" s="190">
        <f>O416*H416</f>
        <v>0</v>
      </c>
      <c r="Q416" s="190">
        <v>0.0035999999999999999</v>
      </c>
      <c r="R416" s="190">
        <f>Q416*H416</f>
        <v>0.93441600000000002</v>
      </c>
      <c r="S416" s="190">
        <v>0</v>
      </c>
      <c r="T416" s="19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2" t="s">
        <v>328</v>
      </c>
      <c r="AT416" s="192" t="s">
        <v>213</v>
      </c>
      <c r="AU416" s="192" t="s">
        <v>82</v>
      </c>
      <c r="AY416" s="18" t="s">
        <v>150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18" t="s">
        <v>80</v>
      </c>
      <c r="BK416" s="193">
        <f>ROUND(I416*H416,2)</f>
        <v>0</v>
      </c>
      <c r="BL416" s="18" t="s">
        <v>243</v>
      </c>
      <c r="BM416" s="192" t="s">
        <v>664</v>
      </c>
    </row>
    <row r="417" s="15" customFormat="1">
      <c r="A417" s="15"/>
      <c r="B417" s="211"/>
      <c r="C417" s="15"/>
      <c r="D417" s="195" t="s">
        <v>158</v>
      </c>
      <c r="E417" s="212" t="s">
        <v>1</v>
      </c>
      <c r="F417" s="213" t="s">
        <v>321</v>
      </c>
      <c r="G417" s="15"/>
      <c r="H417" s="212" t="s">
        <v>1</v>
      </c>
      <c r="I417" s="214"/>
      <c r="J417" s="15"/>
      <c r="K417" s="15"/>
      <c r="L417" s="211"/>
      <c r="M417" s="215"/>
      <c r="N417" s="216"/>
      <c r="O417" s="216"/>
      <c r="P417" s="216"/>
      <c r="Q417" s="216"/>
      <c r="R417" s="216"/>
      <c r="S417" s="216"/>
      <c r="T417" s="21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12" t="s">
        <v>158</v>
      </c>
      <c r="AU417" s="212" t="s">
        <v>82</v>
      </c>
      <c r="AV417" s="15" t="s">
        <v>80</v>
      </c>
      <c r="AW417" s="15" t="s">
        <v>30</v>
      </c>
      <c r="AX417" s="15" t="s">
        <v>73</v>
      </c>
      <c r="AY417" s="212" t="s">
        <v>150</v>
      </c>
    </row>
    <row r="418" s="13" customFormat="1">
      <c r="A418" s="13"/>
      <c r="B418" s="194"/>
      <c r="C418" s="13"/>
      <c r="D418" s="195" t="s">
        <v>158</v>
      </c>
      <c r="E418" s="196" t="s">
        <v>1</v>
      </c>
      <c r="F418" s="197" t="s">
        <v>665</v>
      </c>
      <c r="G418" s="13"/>
      <c r="H418" s="198">
        <v>215.66999999999999</v>
      </c>
      <c r="I418" s="199"/>
      <c r="J418" s="13"/>
      <c r="K418" s="13"/>
      <c r="L418" s="194"/>
      <c r="M418" s="200"/>
      <c r="N418" s="201"/>
      <c r="O418" s="201"/>
      <c r="P418" s="201"/>
      <c r="Q418" s="201"/>
      <c r="R418" s="201"/>
      <c r="S418" s="201"/>
      <c r="T418" s="20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6" t="s">
        <v>158</v>
      </c>
      <c r="AU418" s="196" t="s">
        <v>82</v>
      </c>
      <c r="AV418" s="13" t="s">
        <v>82</v>
      </c>
      <c r="AW418" s="13" t="s">
        <v>30</v>
      </c>
      <c r="AX418" s="13" t="s">
        <v>73</v>
      </c>
      <c r="AY418" s="196" t="s">
        <v>150</v>
      </c>
    </row>
    <row r="419" s="15" customFormat="1">
      <c r="A419" s="15"/>
      <c r="B419" s="211"/>
      <c r="C419" s="15"/>
      <c r="D419" s="195" t="s">
        <v>158</v>
      </c>
      <c r="E419" s="212" t="s">
        <v>1</v>
      </c>
      <c r="F419" s="213" t="s">
        <v>315</v>
      </c>
      <c r="G419" s="15"/>
      <c r="H419" s="212" t="s">
        <v>1</v>
      </c>
      <c r="I419" s="214"/>
      <c r="J419" s="15"/>
      <c r="K419" s="15"/>
      <c r="L419" s="211"/>
      <c r="M419" s="215"/>
      <c r="N419" s="216"/>
      <c r="O419" s="216"/>
      <c r="P419" s="216"/>
      <c r="Q419" s="216"/>
      <c r="R419" s="216"/>
      <c r="S419" s="216"/>
      <c r="T419" s="21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12" t="s">
        <v>158</v>
      </c>
      <c r="AU419" s="212" t="s">
        <v>82</v>
      </c>
      <c r="AV419" s="15" t="s">
        <v>80</v>
      </c>
      <c r="AW419" s="15" t="s">
        <v>30</v>
      </c>
      <c r="AX419" s="15" t="s">
        <v>73</v>
      </c>
      <c r="AY419" s="212" t="s">
        <v>150</v>
      </c>
    </row>
    <row r="420" s="13" customFormat="1">
      <c r="A420" s="13"/>
      <c r="B420" s="194"/>
      <c r="C420" s="13"/>
      <c r="D420" s="195" t="s">
        <v>158</v>
      </c>
      <c r="E420" s="196" t="s">
        <v>1</v>
      </c>
      <c r="F420" s="197" t="s">
        <v>666</v>
      </c>
      <c r="G420" s="13"/>
      <c r="H420" s="198">
        <v>43.890000000000001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158</v>
      </c>
      <c r="AU420" s="196" t="s">
        <v>82</v>
      </c>
      <c r="AV420" s="13" t="s">
        <v>82</v>
      </c>
      <c r="AW420" s="13" t="s">
        <v>30</v>
      </c>
      <c r="AX420" s="13" t="s">
        <v>73</v>
      </c>
      <c r="AY420" s="196" t="s">
        <v>150</v>
      </c>
    </row>
    <row r="421" s="14" customFormat="1">
      <c r="A421" s="14"/>
      <c r="B421" s="203"/>
      <c r="C421" s="14"/>
      <c r="D421" s="195" t="s">
        <v>158</v>
      </c>
      <c r="E421" s="204" t="s">
        <v>1</v>
      </c>
      <c r="F421" s="205" t="s">
        <v>172</v>
      </c>
      <c r="G421" s="14"/>
      <c r="H421" s="206">
        <v>259.56</v>
      </c>
      <c r="I421" s="207"/>
      <c r="J421" s="14"/>
      <c r="K421" s="14"/>
      <c r="L421" s="203"/>
      <c r="M421" s="208"/>
      <c r="N421" s="209"/>
      <c r="O421" s="209"/>
      <c r="P421" s="209"/>
      <c r="Q421" s="209"/>
      <c r="R421" s="209"/>
      <c r="S421" s="209"/>
      <c r="T421" s="21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4" t="s">
        <v>158</v>
      </c>
      <c r="AU421" s="204" t="s">
        <v>82</v>
      </c>
      <c r="AV421" s="14" t="s">
        <v>156</v>
      </c>
      <c r="AW421" s="14" t="s">
        <v>30</v>
      </c>
      <c r="AX421" s="14" t="s">
        <v>80</v>
      </c>
      <c r="AY421" s="204" t="s">
        <v>150</v>
      </c>
    </row>
    <row r="422" s="2" customFormat="1" ht="44.25" customHeight="1">
      <c r="A422" s="37"/>
      <c r="B422" s="179"/>
      <c r="C422" s="180" t="s">
        <v>667</v>
      </c>
      <c r="D422" s="180" t="s">
        <v>152</v>
      </c>
      <c r="E422" s="181" t="s">
        <v>668</v>
      </c>
      <c r="F422" s="182" t="s">
        <v>669</v>
      </c>
      <c r="G422" s="183" t="s">
        <v>155</v>
      </c>
      <c r="H422" s="184">
        <v>11</v>
      </c>
      <c r="I422" s="185"/>
      <c r="J422" s="186">
        <f>ROUND(I422*H422,2)</f>
        <v>0</v>
      </c>
      <c r="K422" s="187"/>
      <c r="L422" s="38"/>
      <c r="M422" s="188" t="s">
        <v>1</v>
      </c>
      <c r="N422" s="189" t="s">
        <v>38</v>
      </c>
      <c r="O422" s="76"/>
      <c r="P422" s="190">
        <f>O422*H422</f>
        <v>0</v>
      </c>
      <c r="Q422" s="190">
        <v>0</v>
      </c>
      <c r="R422" s="190">
        <f>Q422*H422</f>
        <v>0</v>
      </c>
      <c r="S422" s="190">
        <v>0.00175</v>
      </c>
      <c r="T422" s="191">
        <f>S422*H422</f>
        <v>0.01925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2" t="s">
        <v>243</v>
      </c>
      <c r="AT422" s="192" t="s">
        <v>152</v>
      </c>
      <c r="AU422" s="192" t="s">
        <v>82</v>
      </c>
      <c r="AY422" s="18" t="s">
        <v>150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18" t="s">
        <v>80</v>
      </c>
      <c r="BK422" s="193">
        <f>ROUND(I422*H422,2)</f>
        <v>0</v>
      </c>
      <c r="BL422" s="18" t="s">
        <v>243</v>
      </c>
      <c r="BM422" s="192" t="s">
        <v>670</v>
      </c>
    </row>
    <row r="423" s="15" customFormat="1">
      <c r="A423" s="15"/>
      <c r="B423" s="211"/>
      <c r="C423" s="15"/>
      <c r="D423" s="195" t="s">
        <v>158</v>
      </c>
      <c r="E423" s="212" t="s">
        <v>1</v>
      </c>
      <c r="F423" s="213" t="s">
        <v>671</v>
      </c>
      <c r="G423" s="15"/>
      <c r="H423" s="212" t="s">
        <v>1</v>
      </c>
      <c r="I423" s="214"/>
      <c r="J423" s="15"/>
      <c r="K423" s="15"/>
      <c r="L423" s="211"/>
      <c r="M423" s="215"/>
      <c r="N423" s="216"/>
      <c r="O423" s="216"/>
      <c r="P423" s="216"/>
      <c r="Q423" s="216"/>
      <c r="R423" s="216"/>
      <c r="S423" s="216"/>
      <c r="T423" s="21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12" t="s">
        <v>158</v>
      </c>
      <c r="AU423" s="212" t="s">
        <v>82</v>
      </c>
      <c r="AV423" s="15" t="s">
        <v>80</v>
      </c>
      <c r="AW423" s="15" t="s">
        <v>30</v>
      </c>
      <c r="AX423" s="15" t="s">
        <v>73</v>
      </c>
      <c r="AY423" s="212" t="s">
        <v>150</v>
      </c>
    </row>
    <row r="424" s="13" customFormat="1">
      <c r="A424" s="13"/>
      <c r="B424" s="194"/>
      <c r="C424" s="13"/>
      <c r="D424" s="195" t="s">
        <v>158</v>
      </c>
      <c r="E424" s="196" t="s">
        <v>1</v>
      </c>
      <c r="F424" s="197" t="s">
        <v>672</v>
      </c>
      <c r="G424" s="13"/>
      <c r="H424" s="198">
        <v>11</v>
      </c>
      <c r="I424" s="199"/>
      <c r="J424" s="13"/>
      <c r="K424" s="13"/>
      <c r="L424" s="194"/>
      <c r="M424" s="200"/>
      <c r="N424" s="201"/>
      <c r="O424" s="201"/>
      <c r="P424" s="201"/>
      <c r="Q424" s="201"/>
      <c r="R424" s="201"/>
      <c r="S424" s="201"/>
      <c r="T424" s="20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6" t="s">
        <v>158</v>
      </c>
      <c r="AU424" s="196" t="s">
        <v>82</v>
      </c>
      <c r="AV424" s="13" t="s">
        <v>82</v>
      </c>
      <c r="AW424" s="13" t="s">
        <v>30</v>
      </c>
      <c r="AX424" s="13" t="s">
        <v>80</v>
      </c>
      <c r="AY424" s="196" t="s">
        <v>150</v>
      </c>
    </row>
    <row r="425" s="2" customFormat="1" ht="37.8" customHeight="1">
      <c r="A425" s="37"/>
      <c r="B425" s="179"/>
      <c r="C425" s="180" t="s">
        <v>673</v>
      </c>
      <c r="D425" s="180" t="s">
        <v>152</v>
      </c>
      <c r="E425" s="181" t="s">
        <v>674</v>
      </c>
      <c r="F425" s="182" t="s">
        <v>675</v>
      </c>
      <c r="G425" s="183" t="s">
        <v>155</v>
      </c>
      <c r="H425" s="184">
        <v>57.790999999999997</v>
      </c>
      <c r="I425" s="185"/>
      <c r="J425" s="186">
        <f>ROUND(I425*H425,2)</f>
        <v>0</v>
      </c>
      <c r="K425" s="187"/>
      <c r="L425" s="38"/>
      <c r="M425" s="188" t="s">
        <v>1</v>
      </c>
      <c r="N425" s="189" t="s">
        <v>38</v>
      </c>
      <c r="O425" s="76"/>
      <c r="P425" s="190">
        <f>O425*H425</f>
        <v>0</v>
      </c>
      <c r="Q425" s="190">
        <v>0.0060000000000000001</v>
      </c>
      <c r="R425" s="190">
        <f>Q425*H425</f>
        <v>0.346746</v>
      </c>
      <c r="S425" s="190">
        <v>0</v>
      </c>
      <c r="T425" s="19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2" t="s">
        <v>243</v>
      </c>
      <c r="AT425" s="192" t="s">
        <v>152</v>
      </c>
      <c r="AU425" s="192" t="s">
        <v>82</v>
      </c>
      <c r="AY425" s="18" t="s">
        <v>150</v>
      </c>
      <c r="BE425" s="193">
        <f>IF(N425="základní",J425,0)</f>
        <v>0</v>
      </c>
      <c r="BF425" s="193">
        <f>IF(N425="snížená",J425,0)</f>
        <v>0</v>
      </c>
      <c r="BG425" s="193">
        <f>IF(N425="zákl. přenesená",J425,0)</f>
        <v>0</v>
      </c>
      <c r="BH425" s="193">
        <f>IF(N425="sníž. přenesená",J425,0)</f>
        <v>0</v>
      </c>
      <c r="BI425" s="193">
        <f>IF(N425="nulová",J425,0)</f>
        <v>0</v>
      </c>
      <c r="BJ425" s="18" t="s">
        <v>80</v>
      </c>
      <c r="BK425" s="193">
        <f>ROUND(I425*H425,2)</f>
        <v>0</v>
      </c>
      <c r="BL425" s="18" t="s">
        <v>243</v>
      </c>
      <c r="BM425" s="192" t="s">
        <v>676</v>
      </c>
    </row>
    <row r="426" s="15" customFormat="1">
      <c r="A426" s="15"/>
      <c r="B426" s="211"/>
      <c r="C426" s="15"/>
      <c r="D426" s="195" t="s">
        <v>158</v>
      </c>
      <c r="E426" s="212" t="s">
        <v>1</v>
      </c>
      <c r="F426" s="213" t="s">
        <v>494</v>
      </c>
      <c r="G426" s="15"/>
      <c r="H426" s="212" t="s">
        <v>1</v>
      </c>
      <c r="I426" s="214"/>
      <c r="J426" s="15"/>
      <c r="K426" s="15"/>
      <c r="L426" s="211"/>
      <c r="M426" s="215"/>
      <c r="N426" s="216"/>
      <c r="O426" s="216"/>
      <c r="P426" s="216"/>
      <c r="Q426" s="216"/>
      <c r="R426" s="216"/>
      <c r="S426" s="216"/>
      <c r="T426" s="21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12" t="s">
        <v>158</v>
      </c>
      <c r="AU426" s="212" t="s">
        <v>82</v>
      </c>
      <c r="AV426" s="15" t="s">
        <v>80</v>
      </c>
      <c r="AW426" s="15" t="s">
        <v>30</v>
      </c>
      <c r="AX426" s="15" t="s">
        <v>73</v>
      </c>
      <c r="AY426" s="212" t="s">
        <v>150</v>
      </c>
    </row>
    <row r="427" s="13" customFormat="1">
      <c r="A427" s="13"/>
      <c r="B427" s="194"/>
      <c r="C427" s="13"/>
      <c r="D427" s="195" t="s">
        <v>158</v>
      </c>
      <c r="E427" s="196" t="s">
        <v>1</v>
      </c>
      <c r="F427" s="197" t="s">
        <v>495</v>
      </c>
      <c r="G427" s="13"/>
      <c r="H427" s="198">
        <v>55.991</v>
      </c>
      <c r="I427" s="199"/>
      <c r="J427" s="13"/>
      <c r="K427" s="13"/>
      <c r="L427" s="194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6" t="s">
        <v>158</v>
      </c>
      <c r="AU427" s="196" t="s">
        <v>82</v>
      </c>
      <c r="AV427" s="13" t="s">
        <v>82</v>
      </c>
      <c r="AW427" s="13" t="s">
        <v>30</v>
      </c>
      <c r="AX427" s="13" t="s">
        <v>73</v>
      </c>
      <c r="AY427" s="196" t="s">
        <v>150</v>
      </c>
    </row>
    <row r="428" s="15" customFormat="1">
      <c r="A428" s="15"/>
      <c r="B428" s="211"/>
      <c r="C428" s="15"/>
      <c r="D428" s="195" t="s">
        <v>158</v>
      </c>
      <c r="E428" s="212" t="s">
        <v>1</v>
      </c>
      <c r="F428" s="213" t="s">
        <v>510</v>
      </c>
      <c r="G428" s="15"/>
      <c r="H428" s="212" t="s">
        <v>1</v>
      </c>
      <c r="I428" s="214"/>
      <c r="J428" s="15"/>
      <c r="K428" s="15"/>
      <c r="L428" s="211"/>
      <c r="M428" s="215"/>
      <c r="N428" s="216"/>
      <c r="O428" s="216"/>
      <c r="P428" s="216"/>
      <c r="Q428" s="216"/>
      <c r="R428" s="216"/>
      <c r="S428" s="216"/>
      <c r="T428" s="21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2" t="s">
        <v>158</v>
      </c>
      <c r="AU428" s="212" t="s">
        <v>82</v>
      </c>
      <c r="AV428" s="15" t="s">
        <v>80</v>
      </c>
      <c r="AW428" s="15" t="s">
        <v>30</v>
      </c>
      <c r="AX428" s="15" t="s">
        <v>73</v>
      </c>
      <c r="AY428" s="212" t="s">
        <v>150</v>
      </c>
    </row>
    <row r="429" s="13" customFormat="1">
      <c r="A429" s="13"/>
      <c r="B429" s="194"/>
      <c r="C429" s="13"/>
      <c r="D429" s="195" t="s">
        <v>158</v>
      </c>
      <c r="E429" s="196" t="s">
        <v>1</v>
      </c>
      <c r="F429" s="197" t="s">
        <v>511</v>
      </c>
      <c r="G429" s="13"/>
      <c r="H429" s="198">
        <v>1.8</v>
      </c>
      <c r="I429" s="199"/>
      <c r="J429" s="13"/>
      <c r="K429" s="13"/>
      <c r="L429" s="194"/>
      <c r="M429" s="200"/>
      <c r="N429" s="201"/>
      <c r="O429" s="201"/>
      <c r="P429" s="201"/>
      <c r="Q429" s="201"/>
      <c r="R429" s="201"/>
      <c r="S429" s="201"/>
      <c r="T429" s="20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6" t="s">
        <v>158</v>
      </c>
      <c r="AU429" s="196" t="s">
        <v>82</v>
      </c>
      <c r="AV429" s="13" t="s">
        <v>82</v>
      </c>
      <c r="AW429" s="13" t="s">
        <v>30</v>
      </c>
      <c r="AX429" s="13" t="s">
        <v>73</v>
      </c>
      <c r="AY429" s="196" t="s">
        <v>150</v>
      </c>
    </row>
    <row r="430" s="14" customFormat="1">
      <c r="A430" s="14"/>
      <c r="B430" s="203"/>
      <c r="C430" s="14"/>
      <c r="D430" s="195" t="s">
        <v>158</v>
      </c>
      <c r="E430" s="204" t="s">
        <v>1</v>
      </c>
      <c r="F430" s="205" t="s">
        <v>172</v>
      </c>
      <c r="G430" s="14"/>
      <c r="H430" s="206">
        <v>57.790999999999997</v>
      </c>
      <c r="I430" s="207"/>
      <c r="J430" s="14"/>
      <c r="K430" s="14"/>
      <c r="L430" s="203"/>
      <c r="M430" s="208"/>
      <c r="N430" s="209"/>
      <c r="O430" s="209"/>
      <c r="P430" s="209"/>
      <c r="Q430" s="209"/>
      <c r="R430" s="209"/>
      <c r="S430" s="209"/>
      <c r="T430" s="21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4" t="s">
        <v>158</v>
      </c>
      <c r="AU430" s="204" t="s">
        <v>82</v>
      </c>
      <c r="AV430" s="14" t="s">
        <v>156</v>
      </c>
      <c r="AW430" s="14" t="s">
        <v>30</v>
      </c>
      <c r="AX430" s="14" t="s">
        <v>80</v>
      </c>
      <c r="AY430" s="204" t="s">
        <v>150</v>
      </c>
    </row>
    <row r="431" s="2" customFormat="1" ht="24.15" customHeight="1">
      <c r="A431" s="37"/>
      <c r="B431" s="179"/>
      <c r="C431" s="218" t="s">
        <v>677</v>
      </c>
      <c r="D431" s="218" t="s">
        <v>213</v>
      </c>
      <c r="E431" s="219" t="s">
        <v>678</v>
      </c>
      <c r="F431" s="220" t="s">
        <v>679</v>
      </c>
      <c r="G431" s="221" t="s">
        <v>155</v>
      </c>
      <c r="H431" s="222">
        <v>58.790999999999997</v>
      </c>
      <c r="I431" s="223"/>
      <c r="J431" s="224">
        <f>ROUND(I431*H431,2)</f>
        <v>0</v>
      </c>
      <c r="K431" s="225"/>
      <c r="L431" s="226"/>
      <c r="M431" s="227" t="s">
        <v>1</v>
      </c>
      <c r="N431" s="228" t="s">
        <v>38</v>
      </c>
      <c r="O431" s="76"/>
      <c r="P431" s="190">
        <f>O431*H431</f>
        <v>0</v>
      </c>
      <c r="Q431" s="190">
        <v>0.0063</v>
      </c>
      <c r="R431" s="190">
        <f>Q431*H431</f>
        <v>0.37038329999999997</v>
      </c>
      <c r="S431" s="190">
        <v>0</v>
      </c>
      <c r="T431" s="191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2" t="s">
        <v>328</v>
      </c>
      <c r="AT431" s="192" t="s">
        <v>213</v>
      </c>
      <c r="AU431" s="192" t="s">
        <v>82</v>
      </c>
      <c r="AY431" s="18" t="s">
        <v>150</v>
      </c>
      <c r="BE431" s="193">
        <f>IF(N431="základní",J431,0)</f>
        <v>0</v>
      </c>
      <c r="BF431" s="193">
        <f>IF(N431="snížená",J431,0)</f>
        <v>0</v>
      </c>
      <c r="BG431" s="193">
        <f>IF(N431="zákl. přenesená",J431,0)</f>
        <v>0</v>
      </c>
      <c r="BH431" s="193">
        <f>IF(N431="sníž. přenesená",J431,0)</f>
        <v>0</v>
      </c>
      <c r="BI431" s="193">
        <f>IF(N431="nulová",J431,0)</f>
        <v>0</v>
      </c>
      <c r="BJ431" s="18" t="s">
        <v>80</v>
      </c>
      <c r="BK431" s="193">
        <f>ROUND(I431*H431,2)</f>
        <v>0</v>
      </c>
      <c r="BL431" s="18" t="s">
        <v>243</v>
      </c>
      <c r="BM431" s="192" t="s">
        <v>680</v>
      </c>
    </row>
    <row r="432" s="15" customFormat="1">
      <c r="A432" s="15"/>
      <c r="B432" s="211"/>
      <c r="C432" s="15"/>
      <c r="D432" s="195" t="s">
        <v>158</v>
      </c>
      <c r="E432" s="212" t="s">
        <v>1</v>
      </c>
      <c r="F432" s="213" t="s">
        <v>494</v>
      </c>
      <c r="G432" s="15"/>
      <c r="H432" s="212" t="s">
        <v>1</v>
      </c>
      <c r="I432" s="214"/>
      <c r="J432" s="15"/>
      <c r="K432" s="15"/>
      <c r="L432" s="211"/>
      <c r="M432" s="215"/>
      <c r="N432" s="216"/>
      <c r="O432" s="216"/>
      <c r="P432" s="216"/>
      <c r="Q432" s="216"/>
      <c r="R432" s="216"/>
      <c r="S432" s="216"/>
      <c r="T432" s="21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12" t="s">
        <v>158</v>
      </c>
      <c r="AU432" s="212" t="s">
        <v>82</v>
      </c>
      <c r="AV432" s="15" t="s">
        <v>80</v>
      </c>
      <c r="AW432" s="15" t="s">
        <v>30</v>
      </c>
      <c r="AX432" s="15" t="s">
        <v>73</v>
      </c>
      <c r="AY432" s="212" t="s">
        <v>150</v>
      </c>
    </row>
    <row r="433" s="13" customFormat="1">
      <c r="A433" s="13"/>
      <c r="B433" s="194"/>
      <c r="C433" s="13"/>
      <c r="D433" s="195" t="s">
        <v>158</v>
      </c>
      <c r="E433" s="196" t="s">
        <v>1</v>
      </c>
      <c r="F433" s="197" t="s">
        <v>681</v>
      </c>
      <c r="G433" s="13"/>
      <c r="H433" s="198">
        <v>58.790999999999997</v>
      </c>
      <c r="I433" s="199"/>
      <c r="J433" s="13"/>
      <c r="K433" s="13"/>
      <c r="L433" s="194"/>
      <c r="M433" s="200"/>
      <c r="N433" s="201"/>
      <c r="O433" s="201"/>
      <c r="P433" s="201"/>
      <c r="Q433" s="201"/>
      <c r="R433" s="201"/>
      <c r="S433" s="201"/>
      <c r="T433" s="20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6" t="s">
        <v>158</v>
      </c>
      <c r="AU433" s="196" t="s">
        <v>82</v>
      </c>
      <c r="AV433" s="13" t="s">
        <v>82</v>
      </c>
      <c r="AW433" s="13" t="s">
        <v>30</v>
      </c>
      <c r="AX433" s="13" t="s">
        <v>80</v>
      </c>
      <c r="AY433" s="196" t="s">
        <v>150</v>
      </c>
    </row>
    <row r="434" s="2" customFormat="1" ht="24.15" customHeight="1">
      <c r="A434" s="37"/>
      <c r="B434" s="179"/>
      <c r="C434" s="218" t="s">
        <v>682</v>
      </c>
      <c r="D434" s="218" t="s">
        <v>213</v>
      </c>
      <c r="E434" s="219" t="s">
        <v>683</v>
      </c>
      <c r="F434" s="220" t="s">
        <v>684</v>
      </c>
      <c r="G434" s="221" t="s">
        <v>155</v>
      </c>
      <c r="H434" s="222">
        <v>1.8899999999999999</v>
      </c>
      <c r="I434" s="223"/>
      <c r="J434" s="224">
        <f>ROUND(I434*H434,2)</f>
        <v>0</v>
      </c>
      <c r="K434" s="225"/>
      <c r="L434" s="226"/>
      <c r="M434" s="227" t="s">
        <v>1</v>
      </c>
      <c r="N434" s="228" t="s">
        <v>38</v>
      </c>
      <c r="O434" s="76"/>
      <c r="P434" s="190">
        <f>O434*H434</f>
        <v>0</v>
      </c>
      <c r="Q434" s="190">
        <v>0.0070000000000000001</v>
      </c>
      <c r="R434" s="190">
        <f>Q434*H434</f>
        <v>0.01323</v>
      </c>
      <c r="S434" s="190">
        <v>0</v>
      </c>
      <c r="T434" s="19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2" t="s">
        <v>328</v>
      </c>
      <c r="AT434" s="192" t="s">
        <v>213</v>
      </c>
      <c r="AU434" s="192" t="s">
        <v>82</v>
      </c>
      <c r="AY434" s="18" t="s">
        <v>150</v>
      </c>
      <c r="BE434" s="193">
        <f>IF(N434="základní",J434,0)</f>
        <v>0</v>
      </c>
      <c r="BF434" s="193">
        <f>IF(N434="snížená",J434,0)</f>
        <v>0</v>
      </c>
      <c r="BG434" s="193">
        <f>IF(N434="zákl. přenesená",J434,0)</f>
        <v>0</v>
      </c>
      <c r="BH434" s="193">
        <f>IF(N434="sníž. přenesená",J434,0)</f>
        <v>0</v>
      </c>
      <c r="BI434" s="193">
        <f>IF(N434="nulová",J434,0)</f>
        <v>0</v>
      </c>
      <c r="BJ434" s="18" t="s">
        <v>80</v>
      </c>
      <c r="BK434" s="193">
        <f>ROUND(I434*H434,2)</f>
        <v>0</v>
      </c>
      <c r="BL434" s="18" t="s">
        <v>243</v>
      </c>
      <c r="BM434" s="192" t="s">
        <v>685</v>
      </c>
    </row>
    <row r="435" s="15" customFormat="1">
      <c r="A435" s="15"/>
      <c r="B435" s="211"/>
      <c r="C435" s="15"/>
      <c r="D435" s="195" t="s">
        <v>158</v>
      </c>
      <c r="E435" s="212" t="s">
        <v>1</v>
      </c>
      <c r="F435" s="213" t="s">
        <v>510</v>
      </c>
      <c r="G435" s="15"/>
      <c r="H435" s="212" t="s">
        <v>1</v>
      </c>
      <c r="I435" s="214"/>
      <c r="J435" s="15"/>
      <c r="K435" s="15"/>
      <c r="L435" s="211"/>
      <c r="M435" s="215"/>
      <c r="N435" s="216"/>
      <c r="O435" s="216"/>
      <c r="P435" s="216"/>
      <c r="Q435" s="216"/>
      <c r="R435" s="216"/>
      <c r="S435" s="216"/>
      <c r="T435" s="21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12" t="s">
        <v>158</v>
      </c>
      <c r="AU435" s="212" t="s">
        <v>82</v>
      </c>
      <c r="AV435" s="15" t="s">
        <v>80</v>
      </c>
      <c r="AW435" s="15" t="s">
        <v>30</v>
      </c>
      <c r="AX435" s="15" t="s">
        <v>73</v>
      </c>
      <c r="AY435" s="212" t="s">
        <v>150</v>
      </c>
    </row>
    <row r="436" s="13" customFormat="1">
      <c r="A436" s="13"/>
      <c r="B436" s="194"/>
      <c r="C436" s="13"/>
      <c r="D436" s="195" t="s">
        <v>158</v>
      </c>
      <c r="E436" s="196" t="s">
        <v>1</v>
      </c>
      <c r="F436" s="197" t="s">
        <v>686</v>
      </c>
      <c r="G436" s="13"/>
      <c r="H436" s="198">
        <v>1.8899999999999999</v>
      </c>
      <c r="I436" s="199"/>
      <c r="J436" s="13"/>
      <c r="K436" s="13"/>
      <c r="L436" s="194"/>
      <c r="M436" s="200"/>
      <c r="N436" s="201"/>
      <c r="O436" s="201"/>
      <c r="P436" s="201"/>
      <c r="Q436" s="201"/>
      <c r="R436" s="201"/>
      <c r="S436" s="201"/>
      <c r="T436" s="20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6" t="s">
        <v>158</v>
      </c>
      <c r="AU436" s="196" t="s">
        <v>82</v>
      </c>
      <c r="AV436" s="13" t="s">
        <v>82</v>
      </c>
      <c r="AW436" s="13" t="s">
        <v>30</v>
      </c>
      <c r="AX436" s="13" t="s">
        <v>80</v>
      </c>
      <c r="AY436" s="196" t="s">
        <v>150</v>
      </c>
    </row>
    <row r="437" s="2" customFormat="1" ht="49.05" customHeight="1">
      <c r="A437" s="37"/>
      <c r="B437" s="179"/>
      <c r="C437" s="180" t="s">
        <v>687</v>
      </c>
      <c r="D437" s="180" t="s">
        <v>152</v>
      </c>
      <c r="E437" s="181" t="s">
        <v>688</v>
      </c>
      <c r="F437" s="182" t="s">
        <v>689</v>
      </c>
      <c r="G437" s="183" t="s">
        <v>155</v>
      </c>
      <c r="H437" s="184">
        <v>159.90000000000001</v>
      </c>
      <c r="I437" s="185"/>
      <c r="J437" s="186">
        <f>ROUND(I437*H437,2)</f>
        <v>0</v>
      </c>
      <c r="K437" s="187"/>
      <c r="L437" s="38"/>
      <c r="M437" s="188" t="s">
        <v>1</v>
      </c>
      <c r="N437" s="189" t="s">
        <v>38</v>
      </c>
      <c r="O437" s="76"/>
      <c r="P437" s="190">
        <f>O437*H437</f>
        <v>0</v>
      </c>
      <c r="Q437" s="190">
        <v>0</v>
      </c>
      <c r="R437" s="190">
        <f>Q437*H437</f>
        <v>0</v>
      </c>
      <c r="S437" s="190">
        <v>0.0018</v>
      </c>
      <c r="T437" s="191">
        <f>S437*H437</f>
        <v>0.28782000000000002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2" t="s">
        <v>243</v>
      </c>
      <c r="AT437" s="192" t="s">
        <v>152</v>
      </c>
      <c r="AU437" s="192" t="s">
        <v>82</v>
      </c>
      <c r="AY437" s="18" t="s">
        <v>150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18" t="s">
        <v>80</v>
      </c>
      <c r="BK437" s="193">
        <f>ROUND(I437*H437,2)</f>
        <v>0</v>
      </c>
      <c r="BL437" s="18" t="s">
        <v>243</v>
      </c>
      <c r="BM437" s="192" t="s">
        <v>690</v>
      </c>
    </row>
    <row r="438" s="15" customFormat="1">
      <c r="A438" s="15"/>
      <c r="B438" s="211"/>
      <c r="C438" s="15"/>
      <c r="D438" s="195" t="s">
        <v>158</v>
      </c>
      <c r="E438" s="212" t="s">
        <v>1</v>
      </c>
      <c r="F438" s="213" t="s">
        <v>691</v>
      </c>
      <c r="G438" s="15"/>
      <c r="H438" s="212" t="s">
        <v>1</v>
      </c>
      <c r="I438" s="214"/>
      <c r="J438" s="15"/>
      <c r="K438" s="15"/>
      <c r="L438" s="211"/>
      <c r="M438" s="215"/>
      <c r="N438" s="216"/>
      <c r="O438" s="216"/>
      <c r="P438" s="216"/>
      <c r="Q438" s="216"/>
      <c r="R438" s="216"/>
      <c r="S438" s="216"/>
      <c r="T438" s="21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12" t="s">
        <v>158</v>
      </c>
      <c r="AU438" s="212" t="s">
        <v>82</v>
      </c>
      <c r="AV438" s="15" t="s">
        <v>80</v>
      </c>
      <c r="AW438" s="15" t="s">
        <v>30</v>
      </c>
      <c r="AX438" s="15" t="s">
        <v>73</v>
      </c>
      <c r="AY438" s="212" t="s">
        <v>150</v>
      </c>
    </row>
    <row r="439" s="13" customFormat="1">
      <c r="A439" s="13"/>
      <c r="B439" s="194"/>
      <c r="C439" s="13"/>
      <c r="D439" s="195" t="s">
        <v>158</v>
      </c>
      <c r="E439" s="196" t="s">
        <v>1</v>
      </c>
      <c r="F439" s="197" t="s">
        <v>535</v>
      </c>
      <c r="G439" s="13"/>
      <c r="H439" s="198">
        <v>53.299999999999997</v>
      </c>
      <c r="I439" s="199"/>
      <c r="J439" s="13"/>
      <c r="K439" s="13"/>
      <c r="L439" s="194"/>
      <c r="M439" s="200"/>
      <c r="N439" s="201"/>
      <c r="O439" s="201"/>
      <c r="P439" s="201"/>
      <c r="Q439" s="201"/>
      <c r="R439" s="201"/>
      <c r="S439" s="201"/>
      <c r="T439" s="20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6" t="s">
        <v>158</v>
      </c>
      <c r="AU439" s="196" t="s">
        <v>82</v>
      </c>
      <c r="AV439" s="13" t="s">
        <v>82</v>
      </c>
      <c r="AW439" s="13" t="s">
        <v>30</v>
      </c>
      <c r="AX439" s="13" t="s">
        <v>73</v>
      </c>
      <c r="AY439" s="196" t="s">
        <v>150</v>
      </c>
    </row>
    <row r="440" s="15" customFormat="1">
      <c r="A440" s="15"/>
      <c r="B440" s="211"/>
      <c r="C440" s="15"/>
      <c r="D440" s="195" t="s">
        <v>158</v>
      </c>
      <c r="E440" s="212" t="s">
        <v>1</v>
      </c>
      <c r="F440" s="213" t="s">
        <v>692</v>
      </c>
      <c r="G440" s="15"/>
      <c r="H440" s="212" t="s">
        <v>1</v>
      </c>
      <c r="I440" s="214"/>
      <c r="J440" s="15"/>
      <c r="K440" s="15"/>
      <c r="L440" s="211"/>
      <c r="M440" s="215"/>
      <c r="N440" s="216"/>
      <c r="O440" s="216"/>
      <c r="P440" s="216"/>
      <c r="Q440" s="216"/>
      <c r="R440" s="216"/>
      <c r="S440" s="216"/>
      <c r="T440" s="21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12" t="s">
        <v>158</v>
      </c>
      <c r="AU440" s="212" t="s">
        <v>82</v>
      </c>
      <c r="AV440" s="15" t="s">
        <v>80</v>
      </c>
      <c r="AW440" s="15" t="s">
        <v>30</v>
      </c>
      <c r="AX440" s="15" t="s">
        <v>73</v>
      </c>
      <c r="AY440" s="212" t="s">
        <v>150</v>
      </c>
    </row>
    <row r="441" s="13" customFormat="1">
      <c r="A441" s="13"/>
      <c r="B441" s="194"/>
      <c r="C441" s="13"/>
      <c r="D441" s="195" t="s">
        <v>158</v>
      </c>
      <c r="E441" s="196" t="s">
        <v>1</v>
      </c>
      <c r="F441" s="197" t="s">
        <v>535</v>
      </c>
      <c r="G441" s="13"/>
      <c r="H441" s="198">
        <v>53.299999999999997</v>
      </c>
      <c r="I441" s="199"/>
      <c r="J441" s="13"/>
      <c r="K441" s="13"/>
      <c r="L441" s="194"/>
      <c r="M441" s="200"/>
      <c r="N441" s="201"/>
      <c r="O441" s="201"/>
      <c r="P441" s="201"/>
      <c r="Q441" s="201"/>
      <c r="R441" s="201"/>
      <c r="S441" s="201"/>
      <c r="T441" s="20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6" t="s">
        <v>158</v>
      </c>
      <c r="AU441" s="196" t="s">
        <v>82</v>
      </c>
      <c r="AV441" s="13" t="s">
        <v>82</v>
      </c>
      <c r="AW441" s="13" t="s">
        <v>30</v>
      </c>
      <c r="AX441" s="13" t="s">
        <v>73</v>
      </c>
      <c r="AY441" s="196" t="s">
        <v>150</v>
      </c>
    </row>
    <row r="442" s="15" customFormat="1">
      <c r="A442" s="15"/>
      <c r="B442" s="211"/>
      <c r="C442" s="15"/>
      <c r="D442" s="195" t="s">
        <v>158</v>
      </c>
      <c r="E442" s="212" t="s">
        <v>1</v>
      </c>
      <c r="F442" s="213" t="s">
        <v>693</v>
      </c>
      <c r="G442" s="15"/>
      <c r="H442" s="212" t="s">
        <v>1</v>
      </c>
      <c r="I442" s="214"/>
      <c r="J442" s="15"/>
      <c r="K442" s="15"/>
      <c r="L442" s="211"/>
      <c r="M442" s="215"/>
      <c r="N442" s="216"/>
      <c r="O442" s="216"/>
      <c r="P442" s="216"/>
      <c r="Q442" s="216"/>
      <c r="R442" s="216"/>
      <c r="S442" s="216"/>
      <c r="T442" s="21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12" t="s">
        <v>158</v>
      </c>
      <c r="AU442" s="212" t="s">
        <v>82</v>
      </c>
      <c r="AV442" s="15" t="s">
        <v>80</v>
      </c>
      <c r="AW442" s="15" t="s">
        <v>30</v>
      </c>
      <c r="AX442" s="15" t="s">
        <v>73</v>
      </c>
      <c r="AY442" s="212" t="s">
        <v>150</v>
      </c>
    </row>
    <row r="443" s="13" customFormat="1">
      <c r="A443" s="13"/>
      <c r="B443" s="194"/>
      <c r="C443" s="13"/>
      <c r="D443" s="195" t="s">
        <v>158</v>
      </c>
      <c r="E443" s="196" t="s">
        <v>1</v>
      </c>
      <c r="F443" s="197" t="s">
        <v>535</v>
      </c>
      <c r="G443" s="13"/>
      <c r="H443" s="198">
        <v>53.299999999999997</v>
      </c>
      <c r="I443" s="199"/>
      <c r="J443" s="13"/>
      <c r="K443" s="13"/>
      <c r="L443" s="194"/>
      <c r="M443" s="200"/>
      <c r="N443" s="201"/>
      <c r="O443" s="201"/>
      <c r="P443" s="201"/>
      <c r="Q443" s="201"/>
      <c r="R443" s="201"/>
      <c r="S443" s="201"/>
      <c r="T443" s="20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6" t="s">
        <v>158</v>
      </c>
      <c r="AU443" s="196" t="s">
        <v>82</v>
      </c>
      <c r="AV443" s="13" t="s">
        <v>82</v>
      </c>
      <c r="AW443" s="13" t="s">
        <v>30</v>
      </c>
      <c r="AX443" s="13" t="s">
        <v>73</v>
      </c>
      <c r="AY443" s="196" t="s">
        <v>150</v>
      </c>
    </row>
    <row r="444" s="14" customFormat="1">
      <c r="A444" s="14"/>
      <c r="B444" s="203"/>
      <c r="C444" s="14"/>
      <c r="D444" s="195" t="s">
        <v>158</v>
      </c>
      <c r="E444" s="204" t="s">
        <v>1</v>
      </c>
      <c r="F444" s="205" t="s">
        <v>172</v>
      </c>
      <c r="G444" s="14"/>
      <c r="H444" s="206">
        <v>159.89999999999998</v>
      </c>
      <c r="I444" s="207"/>
      <c r="J444" s="14"/>
      <c r="K444" s="14"/>
      <c r="L444" s="203"/>
      <c r="M444" s="208"/>
      <c r="N444" s="209"/>
      <c r="O444" s="209"/>
      <c r="P444" s="209"/>
      <c r="Q444" s="209"/>
      <c r="R444" s="209"/>
      <c r="S444" s="209"/>
      <c r="T444" s="21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4" t="s">
        <v>158</v>
      </c>
      <c r="AU444" s="204" t="s">
        <v>82</v>
      </c>
      <c r="AV444" s="14" t="s">
        <v>156</v>
      </c>
      <c r="AW444" s="14" t="s">
        <v>30</v>
      </c>
      <c r="AX444" s="14" t="s">
        <v>80</v>
      </c>
      <c r="AY444" s="204" t="s">
        <v>150</v>
      </c>
    </row>
    <row r="445" s="2" customFormat="1" ht="37.8" customHeight="1">
      <c r="A445" s="37"/>
      <c r="B445" s="179"/>
      <c r="C445" s="180" t="s">
        <v>694</v>
      </c>
      <c r="D445" s="180" t="s">
        <v>152</v>
      </c>
      <c r="E445" s="181" t="s">
        <v>695</v>
      </c>
      <c r="F445" s="182" t="s">
        <v>696</v>
      </c>
      <c r="G445" s="183" t="s">
        <v>155</v>
      </c>
      <c r="H445" s="184">
        <v>53.299999999999997</v>
      </c>
      <c r="I445" s="185"/>
      <c r="J445" s="186">
        <f>ROUND(I445*H445,2)</f>
        <v>0</v>
      </c>
      <c r="K445" s="187"/>
      <c r="L445" s="38"/>
      <c r="M445" s="188" t="s">
        <v>1</v>
      </c>
      <c r="N445" s="189" t="s">
        <v>38</v>
      </c>
      <c r="O445" s="76"/>
      <c r="P445" s="190">
        <f>O445*H445</f>
        <v>0</v>
      </c>
      <c r="Q445" s="190">
        <v>0</v>
      </c>
      <c r="R445" s="190">
        <f>Q445*H445</f>
        <v>0</v>
      </c>
      <c r="S445" s="190">
        <v>0</v>
      </c>
      <c r="T445" s="19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2" t="s">
        <v>243</v>
      </c>
      <c r="AT445" s="192" t="s">
        <v>152</v>
      </c>
      <c r="AU445" s="192" t="s">
        <v>82</v>
      </c>
      <c r="AY445" s="18" t="s">
        <v>150</v>
      </c>
      <c r="BE445" s="193">
        <f>IF(N445="základní",J445,0)</f>
        <v>0</v>
      </c>
      <c r="BF445" s="193">
        <f>IF(N445="snížená",J445,0)</f>
        <v>0</v>
      </c>
      <c r="BG445" s="193">
        <f>IF(N445="zákl. přenesená",J445,0)</f>
        <v>0</v>
      </c>
      <c r="BH445" s="193">
        <f>IF(N445="sníž. přenesená",J445,0)</f>
        <v>0</v>
      </c>
      <c r="BI445" s="193">
        <f>IF(N445="nulová",J445,0)</f>
        <v>0</v>
      </c>
      <c r="BJ445" s="18" t="s">
        <v>80</v>
      </c>
      <c r="BK445" s="193">
        <f>ROUND(I445*H445,2)</f>
        <v>0</v>
      </c>
      <c r="BL445" s="18" t="s">
        <v>243</v>
      </c>
      <c r="BM445" s="192" t="s">
        <v>697</v>
      </c>
    </row>
    <row r="446" s="2" customFormat="1" ht="24.15" customHeight="1">
      <c r="A446" s="37"/>
      <c r="B446" s="179"/>
      <c r="C446" s="218" t="s">
        <v>698</v>
      </c>
      <c r="D446" s="218" t="s">
        <v>213</v>
      </c>
      <c r="E446" s="219" t="s">
        <v>699</v>
      </c>
      <c r="F446" s="220" t="s">
        <v>700</v>
      </c>
      <c r="G446" s="221" t="s">
        <v>155</v>
      </c>
      <c r="H446" s="222">
        <v>55.965000000000003</v>
      </c>
      <c r="I446" s="223"/>
      <c r="J446" s="224">
        <f>ROUND(I446*H446,2)</f>
        <v>0</v>
      </c>
      <c r="K446" s="225"/>
      <c r="L446" s="226"/>
      <c r="M446" s="227" t="s">
        <v>1</v>
      </c>
      <c r="N446" s="228" t="s">
        <v>38</v>
      </c>
      <c r="O446" s="76"/>
      <c r="P446" s="190">
        <f>O446*H446</f>
        <v>0</v>
      </c>
      <c r="Q446" s="190">
        <v>0.0030000000000000001</v>
      </c>
      <c r="R446" s="190">
        <f>Q446*H446</f>
        <v>0.16789500000000002</v>
      </c>
      <c r="S446" s="190">
        <v>0</v>
      </c>
      <c r="T446" s="19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2" t="s">
        <v>328</v>
      </c>
      <c r="AT446" s="192" t="s">
        <v>213</v>
      </c>
      <c r="AU446" s="192" t="s">
        <v>82</v>
      </c>
      <c r="AY446" s="18" t="s">
        <v>150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8" t="s">
        <v>80</v>
      </c>
      <c r="BK446" s="193">
        <f>ROUND(I446*H446,2)</f>
        <v>0</v>
      </c>
      <c r="BL446" s="18" t="s">
        <v>243</v>
      </c>
      <c r="BM446" s="192" t="s">
        <v>701</v>
      </c>
    </row>
    <row r="447" s="13" customFormat="1">
      <c r="A447" s="13"/>
      <c r="B447" s="194"/>
      <c r="C447" s="13"/>
      <c r="D447" s="195" t="s">
        <v>158</v>
      </c>
      <c r="E447" s="196" t="s">
        <v>1</v>
      </c>
      <c r="F447" s="197" t="s">
        <v>702</v>
      </c>
      <c r="G447" s="13"/>
      <c r="H447" s="198">
        <v>55.965000000000003</v>
      </c>
      <c r="I447" s="199"/>
      <c r="J447" s="13"/>
      <c r="K447" s="13"/>
      <c r="L447" s="194"/>
      <c r="M447" s="200"/>
      <c r="N447" s="201"/>
      <c r="O447" s="201"/>
      <c r="P447" s="201"/>
      <c r="Q447" s="201"/>
      <c r="R447" s="201"/>
      <c r="S447" s="201"/>
      <c r="T447" s="20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6" t="s">
        <v>158</v>
      </c>
      <c r="AU447" s="196" t="s">
        <v>82</v>
      </c>
      <c r="AV447" s="13" t="s">
        <v>82</v>
      </c>
      <c r="AW447" s="13" t="s">
        <v>30</v>
      </c>
      <c r="AX447" s="13" t="s">
        <v>80</v>
      </c>
      <c r="AY447" s="196" t="s">
        <v>150</v>
      </c>
    </row>
    <row r="448" s="2" customFormat="1" ht="37.8" customHeight="1">
      <c r="A448" s="37"/>
      <c r="B448" s="179"/>
      <c r="C448" s="180" t="s">
        <v>703</v>
      </c>
      <c r="D448" s="180" t="s">
        <v>152</v>
      </c>
      <c r="E448" s="181" t="s">
        <v>704</v>
      </c>
      <c r="F448" s="182" t="s">
        <v>705</v>
      </c>
      <c r="G448" s="183" t="s">
        <v>155</v>
      </c>
      <c r="H448" s="184">
        <v>53.299999999999997</v>
      </c>
      <c r="I448" s="185"/>
      <c r="J448" s="186">
        <f>ROUND(I448*H448,2)</f>
        <v>0</v>
      </c>
      <c r="K448" s="187"/>
      <c r="L448" s="38"/>
      <c r="M448" s="188" t="s">
        <v>1</v>
      </c>
      <c r="N448" s="189" t="s">
        <v>38</v>
      </c>
      <c r="O448" s="76"/>
      <c r="P448" s="190">
        <f>O448*H448</f>
        <v>0</v>
      </c>
      <c r="Q448" s="190">
        <v>0</v>
      </c>
      <c r="R448" s="190">
        <f>Q448*H448</f>
        <v>0</v>
      </c>
      <c r="S448" s="190">
        <v>0</v>
      </c>
      <c r="T448" s="19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2" t="s">
        <v>243</v>
      </c>
      <c r="AT448" s="192" t="s">
        <v>152</v>
      </c>
      <c r="AU448" s="192" t="s">
        <v>82</v>
      </c>
      <c r="AY448" s="18" t="s">
        <v>150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18" t="s">
        <v>80</v>
      </c>
      <c r="BK448" s="193">
        <f>ROUND(I448*H448,2)</f>
        <v>0</v>
      </c>
      <c r="BL448" s="18" t="s">
        <v>243</v>
      </c>
      <c r="BM448" s="192" t="s">
        <v>706</v>
      </c>
    </row>
    <row r="449" s="2" customFormat="1" ht="24.15" customHeight="1">
      <c r="A449" s="37"/>
      <c r="B449" s="179"/>
      <c r="C449" s="218" t="s">
        <v>707</v>
      </c>
      <c r="D449" s="218" t="s">
        <v>213</v>
      </c>
      <c r="E449" s="219" t="s">
        <v>708</v>
      </c>
      <c r="F449" s="220" t="s">
        <v>709</v>
      </c>
      <c r="G449" s="221" t="s">
        <v>155</v>
      </c>
      <c r="H449" s="222">
        <v>55.965000000000003</v>
      </c>
      <c r="I449" s="223"/>
      <c r="J449" s="224">
        <f>ROUND(I449*H449,2)</f>
        <v>0</v>
      </c>
      <c r="K449" s="225"/>
      <c r="L449" s="226"/>
      <c r="M449" s="227" t="s">
        <v>1</v>
      </c>
      <c r="N449" s="228" t="s">
        <v>38</v>
      </c>
      <c r="O449" s="76"/>
      <c r="P449" s="190">
        <f>O449*H449</f>
        <v>0</v>
      </c>
      <c r="Q449" s="190">
        <v>0.002</v>
      </c>
      <c r="R449" s="190">
        <f>Q449*H449</f>
        <v>0.11193000000000002</v>
      </c>
      <c r="S449" s="190">
        <v>0</v>
      </c>
      <c r="T449" s="19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2" t="s">
        <v>328</v>
      </c>
      <c r="AT449" s="192" t="s">
        <v>213</v>
      </c>
      <c r="AU449" s="192" t="s">
        <v>82</v>
      </c>
      <c r="AY449" s="18" t="s">
        <v>150</v>
      </c>
      <c r="BE449" s="193">
        <f>IF(N449="základní",J449,0)</f>
        <v>0</v>
      </c>
      <c r="BF449" s="193">
        <f>IF(N449="snížená",J449,0)</f>
        <v>0</v>
      </c>
      <c r="BG449" s="193">
        <f>IF(N449="zákl. přenesená",J449,0)</f>
        <v>0</v>
      </c>
      <c r="BH449" s="193">
        <f>IF(N449="sníž. přenesená",J449,0)</f>
        <v>0</v>
      </c>
      <c r="BI449" s="193">
        <f>IF(N449="nulová",J449,0)</f>
        <v>0</v>
      </c>
      <c r="BJ449" s="18" t="s">
        <v>80</v>
      </c>
      <c r="BK449" s="193">
        <f>ROUND(I449*H449,2)</f>
        <v>0</v>
      </c>
      <c r="BL449" s="18" t="s">
        <v>243</v>
      </c>
      <c r="BM449" s="192" t="s">
        <v>710</v>
      </c>
    </row>
    <row r="450" s="13" customFormat="1">
      <c r="A450" s="13"/>
      <c r="B450" s="194"/>
      <c r="C450" s="13"/>
      <c r="D450" s="195" t="s">
        <v>158</v>
      </c>
      <c r="E450" s="196" t="s">
        <v>1</v>
      </c>
      <c r="F450" s="197" t="s">
        <v>702</v>
      </c>
      <c r="G450" s="13"/>
      <c r="H450" s="198">
        <v>55.965000000000003</v>
      </c>
      <c r="I450" s="199"/>
      <c r="J450" s="13"/>
      <c r="K450" s="13"/>
      <c r="L450" s="194"/>
      <c r="M450" s="200"/>
      <c r="N450" s="201"/>
      <c r="O450" s="201"/>
      <c r="P450" s="201"/>
      <c r="Q450" s="201"/>
      <c r="R450" s="201"/>
      <c r="S450" s="201"/>
      <c r="T450" s="20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6" t="s">
        <v>158</v>
      </c>
      <c r="AU450" s="196" t="s">
        <v>82</v>
      </c>
      <c r="AV450" s="13" t="s">
        <v>82</v>
      </c>
      <c r="AW450" s="13" t="s">
        <v>30</v>
      </c>
      <c r="AX450" s="13" t="s">
        <v>80</v>
      </c>
      <c r="AY450" s="196" t="s">
        <v>150</v>
      </c>
    </row>
    <row r="451" s="2" customFormat="1" ht="24.15" customHeight="1">
      <c r="A451" s="37"/>
      <c r="B451" s="179"/>
      <c r="C451" s="218" t="s">
        <v>711</v>
      </c>
      <c r="D451" s="218" t="s">
        <v>213</v>
      </c>
      <c r="E451" s="219" t="s">
        <v>712</v>
      </c>
      <c r="F451" s="220" t="s">
        <v>713</v>
      </c>
      <c r="G451" s="221" t="s">
        <v>162</v>
      </c>
      <c r="H451" s="222">
        <v>3.6379999999999999</v>
      </c>
      <c r="I451" s="223"/>
      <c r="J451" s="224">
        <f>ROUND(I451*H451,2)</f>
        <v>0</v>
      </c>
      <c r="K451" s="225"/>
      <c r="L451" s="226"/>
      <c r="M451" s="227" t="s">
        <v>1</v>
      </c>
      <c r="N451" s="228" t="s">
        <v>38</v>
      </c>
      <c r="O451" s="76"/>
      <c r="P451" s="190">
        <f>O451*H451</f>
        <v>0</v>
      </c>
      <c r="Q451" s="190">
        <v>0.02</v>
      </c>
      <c r="R451" s="190">
        <f>Q451*H451</f>
        <v>0.072760000000000005</v>
      </c>
      <c r="S451" s="190">
        <v>0</v>
      </c>
      <c r="T451" s="19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2" t="s">
        <v>328</v>
      </c>
      <c r="AT451" s="192" t="s">
        <v>213</v>
      </c>
      <c r="AU451" s="192" t="s">
        <v>82</v>
      </c>
      <c r="AY451" s="18" t="s">
        <v>150</v>
      </c>
      <c r="BE451" s="193">
        <f>IF(N451="základní",J451,0)</f>
        <v>0</v>
      </c>
      <c r="BF451" s="193">
        <f>IF(N451="snížená",J451,0)</f>
        <v>0</v>
      </c>
      <c r="BG451" s="193">
        <f>IF(N451="zákl. přenesená",J451,0)</f>
        <v>0</v>
      </c>
      <c r="BH451" s="193">
        <f>IF(N451="sníž. přenesená",J451,0)</f>
        <v>0</v>
      </c>
      <c r="BI451" s="193">
        <f>IF(N451="nulová",J451,0)</f>
        <v>0</v>
      </c>
      <c r="BJ451" s="18" t="s">
        <v>80</v>
      </c>
      <c r="BK451" s="193">
        <f>ROUND(I451*H451,2)</f>
        <v>0</v>
      </c>
      <c r="BL451" s="18" t="s">
        <v>243</v>
      </c>
      <c r="BM451" s="192" t="s">
        <v>714</v>
      </c>
    </row>
    <row r="452" s="13" customFormat="1">
      <c r="A452" s="13"/>
      <c r="B452" s="194"/>
      <c r="C452" s="13"/>
      <c r="D452" s="195" t="s">
        <v>158</v>
      </c>
      <c r="E452" s="196" t="s">
        <v>1</v>
      </c>
      <c r="F452" s="197" t="s">
        <v>715</v>
      </c>
      <c r="G452" s="13"/>
      <c r="H452" s="198">
        <v>3.6379999999999999</v>
      </c>
      <c r="I452" s="199"/>
      <c r="J452" s="13"/>
      <c r="K452" s="13"/>
      <c r="L452" s="194"/>
      <c r="M452" s="200"/>
      <c r="N452" s="201"/>
      <c r="O452" s="201"/>
      <c r="P452" s="201"/>
      <c r="Q452" s="201"/>
      <c r="R452" s="201"/>
      <c r="S452" s="201"/>
      <c r="T452" s="20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6" t="s">
        <v>158</v>
      </c>
      <c r="AU452" s="196" t="s">
        <v>82</v>
      </c>
      <c r="AV452" s="13" t="s">
        <v>82</v>
      </c>
      <c r="AW452" s="13" t="s">
        <v>30</v>
      </c>
      <c r="AX452" s="13" t="s">
        <v>80</v>
      </c>
      <c r="AY452" s="196" t="s">
        <v>150</v>
      </c>
    </row>
    <row r="453" s="2" customFormat="1" ht="44.25" customHeight="1">
      <c r="A453" s="37"/>
      <c r="B453" s="179"/>
      <c r="C453" s="180" t="s">
        <v>716</v>
      </c>
      <c r="D453" s="180" t="s">
        <v>152</v>
      </c>
      <c r="E453" s="181" t="s">
        <v>717</v>
      </c>
      <c r="F453" s="182" t="s">
        <v>718</v>
      </c>
      <c r="G453" s="183" t="s">
        <v>155</v>
      </c>
      <c r="H453" s="184">
        <v>53.299999999999997</v>
      </c>
      <c r="I453" s="185"/>
      <c r="J453" s="186">
        <f>ROUND(I453*H453,2)</f>
        <v>0</v>
      </c>
      <c r="K453" s="187"/>
      <c r="L453" s="38"/>
      <c r="M453" s="188" t="s">
        <v>1</v>
      </c>
      <c r="N453" s="189" t="s">
        <v>38</v>
      </c>
      <c r="O453" s="76"/>
      <c r="P453" s="190">
        <f>O453*H453</f>
        <v>0</v>
      </c>
      <c r="Q453" s="190">
        <v>0.00010000000000000001</v>
      </c>
      <c r="R453" s="190">
        <f>Q453*H453</f>
        <v>0.0053299999999999997</v>
      </c>
      <c r="S453" s="190">
        <v>0</v>
      </c>
      <c r="T453" s="19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2" t="s">
        <v>243</v>
      </c>
      <c r="AT453" s="192" t="s">
        <v>152</v>
      </c>
      <c r="AU453" s="192" t="s">
        <v>82</v>
      </c>
      <c r="AY453" s="18" t="s">
        <v>150</v>
      </c>
      <c r="BE453" s="193">
        <f>IF(N453="základní",J453,0)</f>
        <v>0</v>
      </c>
      <c r="BF453" s="193">
        <f>IF(N453="snížená",J453,0)</f>
        <v>0</v>
      </c>
      <c r="BG453" s="193">
        <f>IF(N453="zákl. přenesená",J453,0)</f>
        <v>0</v>
      </c>
      <c r="BH453" s="193">
        <f>IF(N453="sníž. přenesená",J453,0)</f>
        <v>0</v>
      </c>
      <c r="BI453" s="193">
        <f>IF(N453="nulová",J453,0)</f>
        <v>0</v>
      </c>
      <c r="BJ453" s="18" t="s">
        <v>80</v>
      </c>
      <c r="BK453" s="193">
        <f>ROUND(I453*H453,2)</f>
        <v>0</v>
      </c>
      <c r="BL453" s="18" t="s">
        <v>243</v>
      </c>
      <c r="BM453" s="192" t="s">
        <v>719</v>
      </c>
    </row>
    <row r="454" s="2" customFormat="1" ht="44.25" customHeight="1">
      <c r="A454" s="37"/>
      <c r="B454" s="179"/>
      <c r="C454" s="180" t="s">
        <v>720</v>
      </c>
      <c r="D454" s="180" t="s">
        <v>152</v>
      </c>
      <c r="E454" s="181" t="s">
        <v>721</v>
      </c>
      <c r="F454" s="182" t="s">
        <v>722</v>
      </c>
      <c r="G454" s="183" t="s">
        <v>155</v>
      </c>
      <c r="H454" s="184">
        <v>247.19999999999999</v>
      </c>
      <c r="I454" s="185"/>
      <c r="J454" s="186">
        <f>ROUND(I454*H454,2)</f>
        <v>0</v>
      </c>
      <c r="K454" s="187"/>
      <c r="L454" s="38"/>
      <c r="M454" s="188" t="s">
        <v>1</v>
      </c>
      <c r="N454" s="189" t="s">
        <v>38</v>
      </c>
      <c r="O454" s="76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2" t="s">
        <v>243</v>
      </c>
      <c r="AT454" s="192" t="s">
        <v>152</v>
      </c>
      <c r="AU454" s="192" t="s">
        <v>82</v>
      </c>
      <c r="AY454" s="18" t="s">
        <v>150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18" t="s">
        <v>80</v>
      </c>
      <c r="BK454" s="193">
        <f>ROUND(I454*H454,2)</f>
        <v>0</v>
      </c>
      <c r="BL454" s="18" t="s">
        <v>243</v>
      </c>
      <c r="BM454" s="192" t="s">
        <v>723</v>
      </c>
    </row>
    <row r="455" s="15" customFormat="1">
      <c r="A455" s="15"/>
      <c r="B455" s="211"/>
      <c r="C455" s="15"/>
      <c r="D455" s="195" t="s">
        <v>158</v>
      </c>
      <c r="E455" s="212" t="s">
        <v>1</v>
      </c>
      <c r="F455" s="213" t="s">
        <v>321</v>
      </c>
      <c r="G455" s="15"/>
      <c r="H455" s="212" t="s">
        <v>1</v>
      </c>
      <c r="I455" s="214"/>
      <c r="J455" s="15"/>
      <c r="K455" s="15"/>
      <c r="L455" s="211"/>
      <c r="M455" s="215"/>
      <c r="N455" s="216"/>
      <c r="O455" s="216"/>
      <c r="P455" s="216"/>
      <c r="Q455" s="216"/>
      <c r="R455" s="216"/>
      <c r="S455" s="216"/>
      <c r="T455" s="21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12" t="s">
        <v>158</v>
      </c>
      <c r="AU455" s="212" t="s">
        <v>82</v>
      </c>
      <c r="AV455" s="15" t="s">
        <v>80</v>
      </c>
      <c r="AW455" s="15" t="s">
        <v>30</v>
      </c>
      <c r="AX455" s="15" t="s">
        <v>73</v>
      </c>
      <c r="AY455" s="212" t="s">
        <v>150</v>
      </c>
    </row>
    <row r="456" s="13" customFormat="1">
      <c r="A456" s="13"/>
      <c r="B456" s="194"/>
      <c r="C456" s="13"/>
      <c r="D456" s="195" t="s">
        <v>158</v>
      </c>
      <c r="E456" s="196" t="s">
        <v>1</v>
      </c>
      <c r="F456" s="197" t="s">
        <v>322</v>
      </c>
      <c r="G456" s="13"/>
      <c r="H456" s="198">
        <v>205.40000000000001</v>
      </c>
      <c r="I456" s="199"/>
      <c r="J456" s="13"/>
      <c r="K456" s="13"/>
      <c r="L456" s="194"/>
      <c r="M456" s="200"/>
      <c r="N456" s="201"/>
      <c r="O456" s="201"/>
      <c r="P456" s="201"/>
      <c r="Q456" s="201"/>
      <c r="R456" s="201"/>
      <c r="S456" s="201"/>
      <c r="T456" s="20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6" t="s">
        <v>158</v>
      </c>
      <c r="AU456" s="196" t="s">
        <v>82</v>
      </c>
      <c r="AV456" s="13" t="s">
        <v>82</v>
      </c>
      <c r="AW456" s="13" t="s">
        <v>30</v>
      </c>
      <c r="AX456" s="13" t="s">
        <v>73</v>
      </c>
      <c r="AY456" s="196" t="s">
        <v>150</v>
      </c>
    </row>
    <row r="457" s="15" customFormat="1">
      <c r="A457" s="15"/>
      <c r="B457" s="211"/>
      <c r="C457" s="15"/>
      <c r="D457" s="195" t="s">
        <v>158</v>
      </c>
      <c r="E457" s="212" t="s">
        <v>1</v>
      </c>
      <c r="F457" s="213" t="s">
        <v>315</v>
      </c>
      <c r="G457" s="15"/>
      <c r="H457" s="212" t="s">
        <v>1</v>
      </c>
      <c r="I457" s="214"/>
      <c r="J457" s="15"/>
      <c r="K457" s="15"/>
      <c r="L457" s="211"/>
      <c r="M457" s="215"/>
      <c r="N457" s="216"/>
      <c r="O457" s="216"/>
      <c r="P457" s="216"/>
      <c r="Q457" s="216"/>
      <c r="R457" s="216"/>
      <c r="S457" s="216"/>
      <c r="T457" s="21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12" t="s">
        <v>158</v>
      </c>
      <c r="AU457" s="212" t="s">
        <v>82</v>
      </c>
      <c r="AV457" s="15" t="s">
        <v>80</v>
      </c>
      <c r="AW457" s="15" t="s">
        <v>30</v>
      </c>
      <c r="AX457" s="15" t="s">
        <v>73</v>
      </c>
      <c r="AY457" s="212" t="s">
        <v>150</v>
      </c>
    </row>
    <row r="458" s="13" customFormat="1">
      <c r="A458" s="13"/>
      <c r="B458" s="194"/>
      <c r="C458" s="13"/>
      <c r="D458" s="195" t="s">
        <v>158</v>
      </c>
      <c r="E458" s="196" t="s">
        <v>1</v>
      </c>
      <c r="F458" s="197" t="s">
        <v>316</v>
      </c>
      <c r="G458" s="13"/>
      <c r="H458" s="198">
        <v>41.799999999999997</v>
      </c>
      <c r="I458" s="199"/>
      <c r="J458" s="13"/>
      <c r="K458" s="13"/>
      <c r="L458" s="194"/>
      <c r="M458" s="200"/>
      <c r="N458" s="201"/>
      <c r="O458" s="201"/>
      <c r="P458" s="201"/>
      <c r="Q458" s="201"/>
      <c r="R458" s="201"/>
      <c r="S458" s="201"/>
      <c r="T458" s="20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6" t="s">
        <v>158</v>
      </c>
      <c r="AU458" s="196" t="s">
        <v>82</v>
      </c>
      <c r="AV458" s="13" t="s">
        <v>82</v>
      </c>
      <c r="AW458" s="13" t="s">
        <v>30</v>
      </c>
      <c r="AX458" s="13" t="s">
        <v>73</v>
      </c>
      <c r="AY458" s="196" t="s">
        <v>150</v>
      </c>
    </row>
    <row r="459" s="14" customFormat="1">
      <c r="A459" s="14"/>
      <c r="B459" s="203"/>
      <c r="C459" s="14"/>
      <c r="D459" s="195" t="s">
        <v>158</v>
      </c>
      <c r="E459" s="204" t="s">
        <v>1</v>
      </c>
      <c r="F459" s="205" t="s">
        <v>172</v>
      </c>
      <c r="G459" s="14"/>
      <c r="H459" s="206">
        <v>247.19999999999999</v>
      </c>
      <c r="I459" s="207"/>
      <c r="J459" s="14"/>
      <c r="K459" s="14"/>
      <c r="L459" s="203"/>
      <c r="M459" s="208"/>
      <c r="N459" s="209"/>
      <c r="O459" s="209"/>
      <c r="P459" s="209"/>
      <c r="Q459" s="209"/>
      <c r="R459" s="209"/>
      <c r="S459" s="209"/>
      <c r="T459" s="21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4" t="s">
        <v>158</v>
      </c>
      <c r="AU459" s="204" t="s">
        <v>82</v>
      </c>
      <c r="AV459" s="14" t="s">
        <v>156</v>
      </c>
      <c r="AW459" s="14" t="s">
        <v>30</v>
      </c>
      <c r="AX459" s="14" t="s">
        <v>80</v>
      </c>
      <c r="AY459" s="204" t="s">
        <v>150</v>
      </c>
    </row>
    <row r="460" s="2" customFormat="1" ht="24.15" customHeight="1">
      <c r="A460" s="37"/>
      <c r="B460" s="179"/>
      <c r="C460" s="218" t="s">
        <v>724</v>
      </c>
      <c r="D460" s="218" t="s">
        <v>213</v>
      </c>
      <c r="E460" s="219" t="s">
        <v>725</v>
      </c>
      <c r="F460" s="220" t="s">
        <v>726</v>
      </c>
      <c r="G460" s="221" t="s">
        <v>155</v>
      </c>
      <c r="H460" s="222">
        <v>284.27999999999997</v>
      </c>
      <c r="I460" s="223"/>
      <c r="J460" s="224">
        <f>ROUND(I460*H460,2)</f>
        <v>0</v>
      </c>
      <c r="K460" s="225"/>
      <c r="L460" s="226"/>
      <c r="M460" s="227" t="s">
        <v>1</v>
      </c>
      <c r="N460" s="228" t="s">
        <v>38</v>
      </c>
      <c r="O460" s="76"/>
      <c r="P460" s="190">
        <f>O460*H460</f>
        <v>0</v>
      </c>
      <c r="Q460" s="190">
        <v>0.00038999999999999999</v>
      </c>
      <c r="R460" s="190">
        <f>Q460*H460</f>
        <v>0.11086919999999999</v>
      </c>
      <c r="S460" s="190">
        <v>0</v>
      </c>
      <c r="T460" s="19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2" t="s">
        <v>328</v>
      </c>
      <c r="AT460" s="192" t="s">
        <v>213</v>
      </c>
      <c r="AU460" s="192" t="s">
        <v>82</v>
      </c>
      <c r="AY460" s="18" t="s">
        <v>150</v>
      </c>
      <c r="BE460" s="193">
        <f>IF(N460="základní",J460,0)</f>
        <v>0</v>
      </c>
      <c r="BF460" s="193">
        <f>IF(N460="snížená",J460,0)</f>
        <v>0</v>
      </c>
      <c r="BG460" s="193">
        <f>IF(N460="zákl. přenesená",J460,0)</f>
        <v>0</v>
      </c>
      <c r="BH460" s="193">
        <f>IF(N460="sníž. přenesená",J460,0)</f>
        <v>0</v>
      </c>
      <c r="BI460" s="193">
        <f>IF(N460="nulová",J460,0)</f>
        <v>0</v>
      </c>
      <c r="BJ460" s="18" t="s">
        <v>80</v>
      </c>
      <c r="BK460" s="193">
        <f>ROUND(I460*H460,2)</f>
        <v>0</v>
      </c>
      <c r="BL460" s="18" t="s">
        <v>243</v>
      </c>
      <c r="BM460" s="192" t="s">
        <v>727</v>
      </c>
    </row>
    <row r="461" s="15" customFormat="1">
      <c r="A461" s="15"/>
      <c r="B461" s="211"/>
      <c r="C461" s="15"/>
      <c r="D461" s="195" t="s">
        <v>158</v>
      </c>
      <c r="E461" s="212" t="s">
        <v>1</v>
      </c>
      <c r="F461" s="213" t="s">
        <v>321</v>
      </c>
      <c r="G461" s="15"/>
      <c r="H461" s="212" t="s">
        <v>1</v>
      </c>
      <c r="I461" s="214"/>
      <c r="J461" s="15"/>
      <c r="K461" s="15"/>
      <c r="L461" s="211"/>
      <c r="M461" s="215"/>
      <c r="N461" s="216"/>
      <c r="O461" s="216"/>
      <c r="P461" s="216"/>
      <c r="Q461" s="216"/>
      <c r="R461" s="216"/>
      <c r="S461" s="216"/>
      <c r="T461" s="21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12" t="s">
        <v>158</v>
      </c>
      <c r="AU461" s="212" t="s">
        <v>82</v>
      </c>
      <c r="AV461" s="15" t="s">
        <v>80</v>
      </c>
      <c r="AW461" s="15" t="s">
        <v>30</v>
      </c>
      <c r="AX461" s="15" t="s">
        <v>73</v>
      </c>
      <c r="AY461" s="212" t="s">
        <v>150</v>
      </c>
    </row>
    <row r="462" s="13" customFormat="1">
      <c r="A462" s="13"/>
      <c r="B462" s="194"/>
      <c r="C462" s="13"/>
      <c r="D462" s="195" t="s">
        <v>158</v>
      </c>
      <c r="E462" s="196" t="s">
        <v>1</v>
      </c>
      <c r="F462" s="197" t="s">
        <v>728</v>
      </c>
      <c r="G462" s="13"/>
      <c r="H462" s="198">
        <v>236.21000000000001</v>
      </c>
      <c r="I462" s="199"/>
      <c r="J462" s="13"/>
      <c r="K462" s="13"/>
      <c r="L462" s="194"/>
      <c r="M462" s="200"/>
      <c r="N462" s="201"/>
      <c r="O462" s="201"/>
      <c r="P462" s="201"/>
      <c r="Q462" s="201"/>
      <c r="R462" s="201"/>
      <c r="S462" s="201"/>
      <c r="T462" s="20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6" t="s">
        <v>158</v>
      </c>
      <c r="AU462" s="196" t="s">
        <v>82</v>
      </c>
      <c r="AV462" s="13" t="s">
        <v>82</v>
      </c>
      <c r="AW462" s="13" t="s">
        <v>30</v>
      </c>
      <c r="AX462" s="13" t="s">
        <v>73</v>
      </c>
      <c r="AY462" s="196" t="s">
        <v>150</v>
      </c>
    </row>
    <row r="463" s="15" customFormat="1">
      <c r="A463" s="15"/>
      <c r="B463" s="211"/>
      <c r="C463" s="15"/>
      <c r="D463" s="195" t="s">
        <v>158</v>
      </c>
      <c r="E463" s="212" t="s">
        <v>1</v>
      </c>
      <c r="F463" s="213" t="s">
        <v>315</v>
      </c>
      <c r="G463" s="15"/>
      <c r="H463" s="212" t="s">
        <v>1</v>
      </c>
      <c r="I463" s="214"/>
      <c r="J463" s="15"/>
      <c r="K463" s="15"/>
      <c r="L463" s="211"/>
      <c r="M463" s="215"/>
      <c r="N463" s="216"/>
      <c r="O463" s="216"/>
      <c r="P463" s="216"/>
      <c r="Q463" s="216"/>
      <c r="R463" s="216"/>
      <c r="S463" s="216"/>
      <c r="T463" s="21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12" t="s">
        <v>158</v>
      </c>
      <c r="AU463" s="212" t="s">
        <v>82</v>
      </c>
      <c r="AV463" s="15" t="s">
        <v>80</v>
      </c>
      <c r="AW463" s="15" t="s">
        <v>30</v>
      </c>
      <c r="AX463" s="15" t="s">
        <v>73</v>
      </c>
      <c r="AY463" s="212" t="s">
        <v>150</v>
      </c>
    </row>
    <row r="464" s="13" customFormat="1">
      <c r="A464" s="13"/>
      <c r="B464" s="194"/>
      <c r="C464" s="13"/>
      <c r="D464" s="195" t="s">
        <v>158</v>
      </c>
      <c r="E464" s="196" t="s">
        <v>1</v>
      </c>
      <c r="F464" s="197" t="s">
        <v>729</v>
      </c>
      <c r="G464" s="13"/>
      <c r="H464" s="198">
        <v>48.07</v>
      </c>
      <c r="I464" s="199"/>
      <c r="J464" s="13"/>
      <c r="K464" s="13"/>
      <c r="L464" s="194"/>
      <c r="M464" s="200"/>
      <c r="N464" s="201"/>
      <c r="O464" s="201"/>
      <c r="P464" s="201"/>
      <c r="Q464" s="201"/>
      <c r="R464" s="201"/>
      <c r="S464" s="201"/>
      <c r="T464" s="20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6" t="s">
        <v>158</v>
      </c>
      <c r="AU464" s="196" t="s">
        <v>82</v>
      </c>
      <c r="AV464" s="13" t="s">
        <v>82</v>
      </c>
      <c r="AW464" s="13" t="s">
        <v>30</v>
      </c>
      <c r="AX464" s="13" t="s">
        <v>73</v>
      </c>
      <c r="AY464" s="196" t="s">
        <v>150</v>
      </c>
    </row>
    <row r="465" s="14" customFormat="1">
      <c r="A465" s="14"/>
      <c r="B465" s="203"/>
      <c r="C465" s="14"/>
      <c r="D465" s="195" t="s">
        <v>158</v>
      </c>
      <c r="E465" s="204" t="s">
        <v>1</v>
      </c>
      <c r="F465" s="205" t="s">
        <v>172</v>
      </c>
      <c r="G465" s="14"/>
      <c r="H465" s="206">
        <v>284.28000000000003</v>
      </c>
      <c r="I465" s="207"/>
      <c r="J465" s="14"/>
      <c r="K465" s="14"/>
      <c r="L465" s="203"/>
      <c r="M465" s="208"/>
      <c r="N465" s="209"/>
      <c r="O465" s="209"/>
      <c r="P465" s="209"/>
      <c r="Q465" s="209"/>
      <c r="R465" s="209"/>
      <c r="S465" s="209"/>
      <c r="T465" s="21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4" t="s">
        <v>158</v>
      </c>
      <c r="AU465" s="204" t="s">
        <v>82</v>
      </c>
      <c r="AV465" s="14" t="s">
        <v>156</v>
      </c>
      <c r="AW465" s="14" t="s">
        <v>30</v>
      </c>
      <c r="AX465" s="14" t="s">
        <v>80</v>
      </c>
      <c r="AY465" s="204" t="s">
        <v>150</v>
      </c>
    </row>
    <row r="466" s="2" customFormat="1" ht="44.25" customHeight="1">
      <c r="A466" s="37"/>
      <c r="B466" s="179"/>
      <c r="C466" s="180" t="s">
        <v>730</v>
      </c>
      <c r="D466" s="180" t="s">
        <v>152</v>
      </c>
      <c r="E466" s="181" t="s">
        <v>731</v>
      </c>
      <c r="F466" s="182" t="s">
        <v>732</v>
      </c>
      <c r="G466" s="183" t="s">
        <v>188</v>
      </c>
      <c r="H466" s="184">
        <v>2.5859999999999999</v>
      </c>
      <c r="I466" s="185"/>
      <c r="J466" s="186">
        <f>ROUND(I466*H466,2)</f>
        <v>0</v>
      </c>
      <c r="K466" s="187"/>
      <c r="L466" s="38"/>
      <c r="M466" s="188" t="s">
        <v>1</v>
      </c>
      <c r="N466" s="189" t="s">
        <v>38</v>
      </c>
      <c r="O466" s="76"/>
      <c r="P466" s="190">
        <f>O466*H466</f>
        <v>0</v>
      </c>
      <c r="Q466" s="190">
        <v>0</v>
      </c>
      <c r="R466" s="190">
        <f>Q466*H466</f>
        <v>0</v>
      </c>
      <c r="S466" s="190">
        <v>0</v>
      </c>
      <c r="T466" s="19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2" t="s">
        <v>243</v>
      </c>
      <c r="AT466" s="192" t="s">
        <v>152</v>
      </c>
      <c r="AU466" s="192" t="s">
        <v>82</v>
      </c>
      <c r="AY466" s="18" t="s">
        <v>150</v>
      </c>
      <c r="BE466" s="193">
        <f>IF(N466="základní",J466,0)</f>
        <v>0</v>
      </c>
      <c r="BF466" s="193">
        <f>IF(N466="snížená",J466,0)</f>
        <v>0</v>
      </c>
      <c r="BG466" s="193">
        <f>IF(N466="zákl. přenesená",J466,0)</f>
        <v>0</v>
      </c>
      <c r="BH466" s="193">
        <f>IF(N466="sníž. přenesená",J466,0)</f>
        <v>0</v>
      </c>
      <c r="BI466" s="193">
        <f>IF(N466="nulová",J466,0)</f>
        <v>0</v>
      </c>
      <c r="BJ466" s="18" t="s">
        <v>80</v>
      </c>
      <c r="BK466" s="193">
        <f>ROUND(I466*H466,2)</f>
        <v>0</v>
      </c>
      <c r="BL466" s="18" t="s">
        <v>243</v>
      </c>
      <c r="BM466" s="192" t="s">
        <v>733</v>
      </c>
    </row>
    <row r="467" s="12" customFormat="1" ht="22.8" customHeight="1">
      <c r="A467" s="12"/>
      <c r="B467" s="166"/>
      <c r="C467" s="12"/>
      <c r="D467" s="167" t="s">
        <v>72</v>
      </c>
      <c r="E467" s="177" t="s">
        <v>734</v>
      </c>
      <c r="F467" s="177" t="s">
        <v>735</v>
      </c>
      <c r="G467" s="12"/>
      <c r="H467" s="12"/>
      <c r="I467" s="169"/>
      <c r="J467" s="178">
        <f>BK467</f>
        <v>0</v>
      </c>
      <c r="K467" s="12"/>
      <c r="L467" s="166"/>
      <c r="M467" s="171"/>
      <c r="N467" s="172"/>
      <c r="O467" s="172"/>
      <c r="P467" s="173">
        <f>SUM(P468:P474)</f>
        <v>0</v>
      </c>
      <c r="Q467" s="172"/>
      <c r="R467" s="173">
        <f>SUM(R468:R474)</f>
        <v>11.55232</v>
      </c>
      <c r="S467" s="172"/>
      <c r="T467" s="174">
        <f>SUM(T468:T474)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67" t="s">
        <v>82</v>
      </c>
      <c r="AT467" s="175" t="s">
        <v>72</v>
      </c>
      <c r="AU467" s="175" t="s">
        <v>80</v>
      </c>
      <c r="AY467" s="167" t="s">
        <v>150</v>
      </c>
      <c r="BK467" s="176">
        <f>SUM(BK468:BK474)</f>
        <v>0</v>
      </c>
    </row>
    <row r="468" s="2" customFormat="1" ht="37.8" customHeight="1">
      <c r="A468" s="37"/>
      <c r="B468" s="179"/>
      <c r="C468" s="180" t="s">
        <v>736</v>
      </c>
      <c r="D468" s="180" t="s">
        <v>152</v>
      </c>
      <c r="E468" s="181" t="s">
        <v>737</v>
      </c>
      <c r="F468" s="182" t="s">
        <v>738</v>
      </c>
      <c r="G468" s="183" t="s">
        <v>155</v>
      </c>
      <c r="H468" s="184">
        <v>1155.232</v>
      </c>
      <c r="I468" s="185"/>
      <c r="J468" s="186">
        <f>ROUND(I468*H468,2)</f>
        <v>0</v>
      </c>
      <c r="K468" s="187"/>
      <c r="L468" s="38"/>
      <c r="M468" s="188" t="s">
        <v>1</v>
      </c>
      <c r="N468" s="189" t="s">
        <v>38</v>
      </c>
      <c r="O468" s="76"/>
      <c r="P468" s="190">
        <f>O468*H468</f>
        <v>0</v>
      </c>
      <c r="Q468" s="190">
        <v>0</v>
      </c>
      <c r="R468" s="190">
        <f>Q468*H468</f>
        <v>0</v>
      </c>
      <c r="S468" s="190">
        <v>0</v>
      </c>
      <c r="T468" s="19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2" t="s">
        <v>156</v>
      </c>
      <c r="AT468" s="192" t="s">
        <v>152</v>
      </c>
      <c r="AU468" s="192" t="s">
        <v>82</v>
      </c>
      <c r="AY468" s="18" t="s">
        <v>150</v>
      </c>
      <c r="BE468" s="193">
        <f>IF(N468="základní",J468,0)</f>
        <v>0</v>
      </c>
      <c r="BF468" s="193">
        <f>IF(N468="snížená",J468,0)</f>
        <v>0</v>
      </c>
      <c r="BG468" s="193">
        <f>IF(N468="zákl. přenesená",J468,0)</f>
        <v>0</v>
      </c>
      <c r="BH468" s="193">
        <f>IF(N468="sníž. přenesená",J468,0)</f>
        <v>0</v>
      </c>
      <c r="BI468" s="193">
        <f>IF(N468="nulová",J468,0)</f>
        <v>0</v>
      </c>
      <c r="BJ468" s="18" t="s">
        <v>80</v>
      </c>
      <c r="BK468" s="193">
        <f>ROUND(I468*H468,2)</f>
        <v>0</v>
      </c>
      <c r="BL468" s="18" t="s">
        <v>156</v>
      </c>
      <c r="BM468" s="192" t="s">
        <v>739</v>
      </c>
    </row>
    <row r="469" s="15" customFormat="1">
      <c r="A469" s="15"/>
      <c r="B469" s="211"/>
      <c r="C469" s="15"/>
      <c r="D469" s="195" t="s">
        <v>158</v>
      </c>
      <c r="E469" s="212" t="s">
        <v>1</v>
      </c>
      <c r="F469" s="213" t="s">
        <v>740</v>
      </c>
      <c r="G469" s="15"/>
      <c r="H469" s="212" t="s">
        <v>1</v>
      </c>
      <c r="I469" s="214"/>
      <c r="J469" s="15"/>
      <c r="K469" s="15"/>
      <c r="L469" s="211"/>
      <c r="M469" s="215"/>
      <c r="N469" s="216"/>
      <c r="O469" s="216"/>
      <c r="P469" s="216"/>
      <c r="Q469" s="216"/>
      <c r="R469" s="216"/>
      <c r="S469" s="216"/>
      <c r="T469" s="21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12" t="s">
        <v>158</v>
      </c>
      <c r="AU469" s="212" t="s">
        <v>82</v>
      </c>
      <c r="AV469" s="15" t="s">
        <v>80</v>
      </c>
      <c r="AW469" s="15" t="s">
        <v>30</v>
      </c>
      <c r="AX469" s="15" t="s">
        <v>73</v>
      </c>
      <c r="AY469" s="212" t="s">
        <v>150</v>
      </c>
    </row>
    <row r="470" s="13" customFormat="1">
      <c r="A470" s="13"/>
      <c r="B470" s="194"/>
      <c r="C470" s="13"/>
      <c r="D470" s="195" t="s">
        <v>158</v>
      </c>
      <c r="E470" s="196" t="s">
        <v>1</v>
      </c>
      <c r="F470" s="197" t="s">
        <v>741</v>
      </c>
      <c r="G470" s="13"/>
      <c r="H470" s="198">
        <v>1155.232</v>
      </c>
      <c r="I470" s="199"/>
      <c r="J470" s="13"/>
      <c r="K470" s="13"/>
      <c r="L470" s="194"/>
      <c r="M470" s="200"/>
      <c r="N470" s="201"/>
      <c r="O470" s="201"/>
      <c r="P470" s="201"/>
      <c r="Q470" s="201"/>
      <c r="R470" s="201"/>
      <c r="S470" s="201"/>
      <c r="T470" s="20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6" t="s">
        <v>158</v>
      </c>
      <c r="AU470" s="196" t="s">
        <v>82</v>
      </c>
      <c r="AV470" s="13" t="s">
        <v>82</v>
      </c>
      <c r="AW470" s="13" t="s">
        <v>30</v>
      </c>
      <c r="AX470" s="13" t="s">
        <v>80</v>
      </c>
      <c r="AY470" s="196" t="s">
        <v>150</v>
      </c>
    </row>
    <row r="471" s="2" customFormat="1" ht="16.5" customHeight="1">
      <c r="A471" s="37"/>
      <c r="B471" s="179"/>
      <c r="C471" s="218" t="s">
        <v>742</v>
      </c>
      <c r="D471" s="218" t="s">
        <v>213</v>
      </c>
      <c r="E471" s="219" t="s">
        <v>743</v>
      </c>
      <c r="F471" s="220" t="s">
        <v>744</v>
      </c>
      <c r="G471" s="221" t="s">
        <v>155</v>
      </c>
      <c r="H471" s="222">
        <v>1155.232</v>
      </c>
      <c r="I471" s="223"/>
      <c r="J471" s="224">
        <f>ROUND(I471*H471,2)</f>
        <v>0</v>
      </c>
      <c r="K471" s="225"/>
      <c r="L471" s="226"/>
      <c r="M471" s="227" t="s">
        <v>1</v>
      </c>
      <c r="N471" s="228" t="s">
        <v>38</v>
      </c>
      <c r="O471" s="76"/>
      <c r="P471" s="190">
        <f>O471*H471</f>
        <v>0</v>
      </c>
      <c r="Q471" s="190">
        <v>0.0097999999999999997</v>
      </c>
      <c r="R471" s="190">
        <f>Q471*H471</f>
        <v>11.3212736</v>
      </c>
      <c r="S471" s="190">
        <v>0</v>
      </c>
      <c r="T471" s="191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2" t="s">
        <v>197</v>
      </c>
      <c r="AT471" s="192" t="s">
        <v>213</v>
      </c>
      <c r="AU471" s="192" t="s">
        <v>82</v>
      </c>
      <c r="AY471" s="18" t="s">
        <v>150</v>
      </c>
      <c r="BE471" s="193">
        <f>IF(N471="základní",J471,0)</f>
        <v>0</v>
      </c>
      <c r="BF471" s="193">
        <f>IF(N471="snížená",J471,0)</f>
        <v>0</v>
      </c>
      <c r="BG471" s="193">
        <f>IF(N471="zákl. přenesená",J471,0)</f>
        <v>0</v>
      </c>
      <c r="BH471" s="193">
        <f>IF(N471="sníž. přenesená",J471,0)</f>
        <v>0</v>
      </c>
      <c r="BI471" s="193">
        <f>IF(N471="nulová",J471,0)</f>
        <v>0</v>
      </c>
      <c r="BJ471" s="18" t="s">
        <v>80</v>
      </c>
      <c r="BK471" s="193">
        <f>ROUND(I471*H471,2)</f>
        <v>0</v>
      </c>
      <c r="BL471" s="18" t="s">
        <v>156</v>
      </c>
      <c r="BM471" s="192" t="s">
        <v>745</v>
      </c>
    </row>
    <row r="472" s="2" customFormat="1" ht="24.15" customHeight="1">
      <c r="A472" s="37"/>
      <c r="B472" s="179"/>
      <c r="C472" s="180" t="s">
        <v>746</v>
      </c>
      <c r="D472" s="180" t="s">
        <v>152</v>
      </c>
      <c r="E472" s="181" t="s">
        <v>747</v>
      </c>
      <c r="F472" s="182" t="s">
        <v>748</v>
      </c>
      <c r="G472" s="183" t="s">
        <v>155</v>
      </c>
      <c r="H472" s="184">
        <v>1155.232</v>
      </c>
      <c r="I472" s="185"/>
      <c r="J472" s="186">
        <f>ROUND(I472*H472,2)</f>
        <v>0</v>
      </c>
      <c r="K472" s="187"/>
      <c r="L472" s="38"/>
      <c r="M472" s="188" t="s">
        <v>1</v>
      </c>
      <c r="N472" s="189" t="s">
        <v>38</v>
      </c>
      <c r="O472" s="76"/>
      <c r="P472" s="190">
        <f>O472*H472</f>
        <v>0</v>
      </c>
      <c r="Q472" s="190">
        <v>0</v>
      </c>
      <c r="R472" s="190">
        <f>Q472*H472</f>
        <v>0</v>
      </c>
      <c r="S472" s="190">
        <v>0</v>
      </c>
      <c r="T472" s="19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2" t="s">
        <v>243</v>
      </c>
      <c r="AT472" s="192" t="s">
        <v>152</v>
      </c>
      <c r="AU472" s="192" t="s">
        <v>82</v>
      </c>
      <c r="AY472" s="18" t="s">
        <v>150</v>
      </c>
      <c r="BE472" s="193">
        <f>IF(N472="základní",J472,0)</f>
        <v>0</v>
      </c>
      <c r="BF472" s="193">
        <f>IF(N472="snížená",J472,0)</f>
        <v>0</v>
      </c>
      <c r="BG472" s="193">
        <f>IF(N472="zákl. přenesená",J472,0)</f>
        <v>0</v>
      </c>
      <c r="BH472" s="193">
        <f>IF(N472="sníž. přenesená",J472,0)</f>
        <v>0</v>
      </c>
      <c r="BI472" s="193">
        <f>IF(N472="nulová",J472,0)</f>
        <v>0</v>
      </c>
      <c r="BJ472" s="18" t="s">
        <v>80</v>
      </c>
      <c r="BK472" s="193">
        <f>ROUND(I472*H472,2)</f>
        <v>0</v>
      </c>
      <c r="BL472" s="18" t="s">
        <v>243</v>
      </c>
      <c r="BM472" s="192" t="s">
        <v>749</v>
      </c>
    </row>
    <row r="473" s="2" customFormat="1" ht="16.5" customHeight="1">
      <c r="A473" s="37"/>
      <c r="B473" s="179"/>
      <c r="C473" s="218" t="s">
        <v>750</v>
      </c>
      <c r="D473" s="218" t="s">
        <v>213</v>
      </c>
      <c r="E473" s="219" t="s">
        <v>751</v>
      </c>
      <c r="F473" s="220" t="s">
        <v>752</v>
      </c>
      <c r="G473" s="221" t="s">
        <v>155</v>
      </c>
      <c r="H473" s="222">
        <v>1155.232</v>
      </c>
      <c r="I473" s="223"/>
      <c r="J473" s="224">
        <f>ROUND(I473*H473,2)</f>
        <v>0</v>
      </c>
      <c r="K473" s="225"/>
      <c r="L473" s="226"/>
      <c r="M473" s="227" t="s">
        <v>1</v>
      </c>
      <c r="N473" s="228" t="s">
        <v>38</v>
      </c>
      <c r="O473" s="76"/>
      <c r="P473" s="190">
        <f>O473*H473</f>
        <v>0</v>
      </c>
      <c r="Q473" s="190">
        <v>0.00020000000000000001</v>
      </c>
      <c r="R473" s="190">
        <f>Q473*H473</f>
        <v>0.23104640000000001</v>
      </c>
      <c r="S473" s="190">
        <v>0</v>
      </c>
      <c r="T473" s="19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92" t="s">
        <v>328</v>
      </c>
      <c r="AT473" s="192" t="s">
        <v>213</v>
      </c>
      <c r="AU473" s="192" t="s">
        <v>82</v>
      </c>
      <c r="AY473" s="18" t="s">
        <v>150</v>
      </c>
      <c r="BE473" s="193">
        <f>IF(N473="základní",J473,0)</f>
        <v>0</v>
      </c>
      <c r="BF473" s="193">
        <f>IF(N473="snížená",J473,0)</f>
        <v>0</v>
      </c>
      <c r="BG473" s="193">
        <f>IF(N473="zákl. přenesená",J473,0)</f>
        <v>0</v>
      </c>
      <c r="BH473" s="193">
        <f>IF(N473="sníž. přenesená",J473,0)</f>
        <v>0</v>
      </c>
      <c r="BI473" s="193">
        <f>IF(N473="nulová",J473,0)</f>
        <v>0</v>
      </c>
      <c r="BJ473" s="18" t="s">
        <v>80</v>
      </c>
      <c r="BK473" s="193">
        <f>ROUND(I473*H473,2)</f>
        <v>0</v>
      </c>
      <c r="BL473" s="18" t="s">
        <v>243</v>
      </c>
      <c r="BM473" s="192" t="s">
        <v>753</v>
      </c>
    </row>
    <row r="474" s="2" customFormat="1" ht="44.25" customHeight="1">
      <c r="A474" s="37"/>
      <c r="B474" s="179"/>
      <c r="C474" s="180" t="s">
        <v>754</v>
      </c>
      <c r="D474" s="180" t="s">
        <v>152</v>
      </c>
      <c r="E474" s="181" t="s">
        <v>731</v>
      </c>
      <c r="F474" s="182" t="s">
        <v>732</v>
      </c>
      <c r="G474" s="183" t="s">
        <v>188</v>
      </c>
      <c r="H474" s="184">
        <v>0.23100000000000001</v>
      </c>
      <c r="I474" s="185"/>
      <c r="J474" s="186">
        <f>ROUND(I474*H474,2)</f>
        <v>0</v>
      </c>
      <c r="K474" s="187"/>
      <c r="L474" s="38"/>
      <c r="M474" s="188" t="s">
        <v>1</v>
      </c>
      <c r="N474" s="189" t="s">
        <v>38</v>
      </c>
      <c r="O474" s="76"/>
      <c r="P474" s="190">
        <f>O474*H474</f>
        <v>0</v>
      </c>
      <c r="Q474" s="190">
        <v>0</v>
      </c>
      <c r="R474" s="190">
        <f>Q474*H474</f>
        <v>0</v>
      </c>
      <c r="S474" s="190">
        <v>0</v>
      </c>
      <c r="T474" s="19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2" t="s">
        <v>243</v>
      </c>
      <c r="AT474" s="192" t="s">
        <v>152</v>
      </c>
      <c r="AU474" s="192" t="s">
        <v>82</v>
      </c>
      <c r="AY474" s="18" t="s">
        <v>150</v>
      </c>
      <c r="BE474" s="193">
        <f>IF(N474="základní",J474,0)</f>
        <v>0</v>
      </c>
      <c r="BF474" s="193">
        <f>IF(N474="snížená",J474,0)</f>
        <v>0</v>
      </c>
      <c r="BG474" s="193">
        <f>IF(N474="zákl. přenesená",J474,0)</f>
        <v>0</v>
      </c>
      <c r="BH474" s="193">
        <f>IF(N474="sníž. přenesená",J474,0)</f>
        <v>0</v>
      </c>
      <c r="BI474" s="193">
        <f>IF(N474="nulová",J474,0)</f>
        <v>0</v>
      </c>
      <c r="BJ474" s="18" t="s">
        <v>80</v>
      </c>
      <c r="BK474" s="193">
        <f>ROUND(I474*H474,2)</f>
        <v>0</v>
      </c>
      <c r="BL474" s="18" t="s">
        <v>243</v>
      </c>
      <c r="BM474" s="192" t="s">
        <v>755</v>
      </c>
    </row>
    <row r="475" s="12" customFormat="1" ht="22.8" customHeight="1">
      <c r="A475" s="12"/>
      <c r="B475" s="166"/>
      <c r="C475" s="12"/>
      <c r="D475" s="167" t="s">
        <v>72</v>
      </c>
      <c r="E475" s="177" t="s">
        <v>756</v>
      </c>
      <c r="F475" s="177" t="s">
        <v>757</v>
      </c>
      <c r="G475" s="12"/>
      <c r="H475" s="12"/>
      <c r="I475" s="169"/>
      <c r="J475" s="178">
        <f>BK475</f>
        <v>0</v>
      </c>
      <c r="K475" s="12"/>
      <c r="L475" s="166"/>
      <c r="M475" s="171"/>
      <c r="N475" s="172"/>
      <c r="O475" s="172"/>
      <c r="P475" s="173">
        <f>P476</f>
        <v>0</v>
      </c>
      <c r="Q475" s="172"/>
      <c r="R475" s="173">
        <f>R476</f>
        <v>0</v>
      </c>
      <c r="S475" s="172"/>
      <c r="T475" s="174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67" t="s">
        <v>82</v>
      </c>
      <c r="AT475" s="175" t="s">
        <v>72</v>
      </c>
      <c r="AU475" s="175" t="s">
        <v>80</v>
      </c>
      <c r="AY475" s="167" t="s">
        <v>150</v>
      </c>
      <c r="BK475" s="176">
        <f>BK476</f>
        <v>0</v>
      </c>
    </row>
    <row r="476" s="2" customFormat="1" ht="16.5" customHeight="1">
      <c r="A476" s="37"/>
      <c r="B476" s="179"/>
      <c r="C476" s="180" t="s">
        <v>758</v>
      </c>
      <c r="D476" s="180" t="s">
        <v>152</v>
      </c>
      <c r="E476" s="181" t="s">
        <v>759</v>
      </c>
      <c r="F476" s="182" t="s">
        <v>760</v>
      </c>
      <c r="G476" s="183" t="s">
        <v>761</v>
      </c>
      <c r="H476" s="184">
        <v>1</v>
      </c>
      <c r="I476" s="185"/>
      <c r="J476" s="186">
        <f>ROUND(I476*H476,2)</f>
        <v>0</v>
      </c>
      <c r="K476" s="187"/>
      <c r="L476" s="38"/>
      <c r="M476" s="188" t="s">
        <v>1</v>
      </c>
      <c r="N476" s="189" t="s">
        <v>38</v>
      </c>
      <c r="O476" s="76"/>
      <c r="P476" s="190">
        <f>O476*H476</f>
        <v>0</v>
      </c>
      <c r="Q476" s="190">
        <v>0</v>
      </c>
      <c r="R476" s="190">
        <f>Q476*H476</f>
        <v>0</v>
      </c>
      <c r="S476" s="190">
        <v>0</v>
      </c>
      <c r="T476" s="19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2" t="s">
        <v>243</v>
      </c>
      <c r="AT476" s="192" t="s">
        <v>152</v>
      </c>
      <c r="AU476" s="192" t="s">
        <v>82</v>
      </c>
      <c r="AY476" s="18" t="s">
        <v>150</v>
      </c>
      <c r="BE476" s="193">
        <f>IF(N476="základní",J476,0)</f>
        <v>0</v>
      </c>
      <c r="BF476" s="193">
        <f>IF(N476="snížená",J476,0)</f>
        <v>0</v>
      </c>
      <c r="BG476" s="193">
        <f>IF(N476="zákl. přenesená",J476,0)</f>
        <v>0</v>
      </c>
      <c r="BH476" s="193">
        <f>IF(N476="sníž. přenesená",J476,0)</f>
        <v>0</v>
      </c>
      <c r="BI476" s="193">
        <f>IF(N476="nulová",J476,0)</f>
        <v>0</v>
      </c>
      <c r="BJ476" s="18" t="s">
        <v>80</v>
      </c>
      <c r="BK476" s="193">
        <f>ROUND(I476*H476,2)</f>
        <v>0</v>
      </c>
      <c r="BL476" s="18" t="s">
        <v>243</v>
      </c>
      <c r="BM476" s="192" t="s">
        <v>762</v>
      </c>
    </row>
    <row r="477" s="12" customFormat="1" ht="22.8" customHeight="1">
      <c r="A477" s="12"/>
      <c r="B477" s="166"/>
      <c r="C477" s="12"/>
      <c r="D477" s="167" t="s">
        <v>72</v>
      </c>
      <c r="E477" s="177" t="s">
        <v>763</v>
      </c>
      <c r="F477" s="177" t="s">
        <v>764</v>
      </c>
      <c r="G477" s="12"/>
      <c r="H477" s="12"/>
      <c r="I477" s="169"/>
      <c r="J477" s="178">
        <f>BK477</f>
        <v>0</v>
      </c>
      <c r="K477" s="12"/>
      <c r="L477" s="166"/>
      <c r="M477" s="171"/>
      <c r="N477" s="172"/>
      <c r="O477" s="172"/>
      <c r="P477" s="173">
        <f>P478</f>
        <v>0</v>
      </c>
      <c r="Q477" s="172"/>
      <c r="R477" s="173">
        <f>R478</f>
        <v>0</v>
      </c>
      <c r="S477" s="172"/>
      <c r="T477" s="174">
        <f>T478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167" t="s">
        <v>82</v>
      </c>
      <c r="AT477" s="175" t="s">
        <v>72</v>
      </c>
      <c r="AU477" s="175" t="s">
        <v>80</v>
      </c>
      <c r="AY477" s="167" t="s">
        <v>150</v>
      </c>
      <c r="BK477" s="176">
        <f>BK478</f>
        <v>0</v>
      </c>
    </row>
    <row r="478" s="2" customFormat="1" ht="16.5" customHeight="1">
      <c r="A478" s="37"/>
      <c r="B478" s="179"/>
      <c r="C478" s="180" t="s">
        <v>765</v>
      </c>
      <c r="D478" s="180" t="s">
        <v>152</v>
      </c>
      <c r="E478" s="181" t="s">
        <v>766</v>
      </c>
      <c r="F478" s="182" t="s">
        <v>767</v>
      </c>
      <c r="G478" s="183" t="s">
        <v>375</v>
      </c>
      <c r="H478" s="184">
        <v>1</v>
      </c>
      <c r="I478" s="185"/>
      <c r="J478" s="186">
        <f>ROUND(I478*H478,2)</f>
        <v>0</v>
      </c>
      <c r="K478" s="187"/>
      <c r="L478" s="38"/>
      <c r="M478" s="188" t="s">
        <v>1</v>
      </c>
      <c r="N478" s="189" t="s">
        <v>38</v>
      </c>
      <c r="O478" s="76"/>
      <c r="P478" s="190">
        <f>O478*H478</f>
        <v>0</v>
      </c>
      <c r="Q478" s="190">
        <v>0</v>
      </c>
      <c r="R478" s="190">
        <f>Q478*H478</f>
        <v>0</v>
      </c>
      <c r="S478" s="190">
        <v>0</v>
      </c>
      <c r="T478" s="19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2" t="s">
        <v>243</v>
      </c>
      <c r="AT478" s="192" t="s">
        <v>152</v>
      </c>
      <c r="AU478" s="192" t="s">
        <v>82</v>
      </c>
      <c r="AY478" s="18" t="s">
        <v>150</v>
      </c>
      <c r="BE478" s="193">
        <f>IF(N478="základní",J478,0)</f>
        <v>0</v>
      </c>
      <c r="BF478" s="193">
        <f>IF(N478="snížená",J478,0)</f>
        <v>0</v>
      </c>
      <c r="BG478" s="193">
        <f>IF(N478="zákl. přenesená",J478,0)</f>
        <v>0</v>
      </c>
      <c r="BH478" s="193">
        <f>IF(N478="sníž. přenesená",J478,0)</f>
        <v>0</v>
      </c>
      <c r="BI478" s="193">
        <f>IF(N478="nulová",J478,0)</f>
        <v>0</v>
      </c>
      <c r="BJ478" s="18" t="s">
        <v>80</v>
      </c>
      <c r="BK478" s="193">
        <f>ROUND(I478*H478,2)</f>
        <v>0</v>
      </c>
      <c r="BL478" s="18" t="s">
        <v>243</v>
      </c>
      <c r="BM478" s="192" t="s">
        <v>768</v>
      </c>
    </row>
    <row r="479" s="12" customFormat="1" ht="22.8" customHeight="1">
      <c r="A479" s="12"/>
      <c r="B479" s="166"/>
      <c r="C479" s="12"/>
      <c r="D479" s="167" t="s">
        <v>72</v>
      </c>
      <c r="E479" s="177" t="s">
        <v>769</v>
      </c>
      <c r="F479" s="177" t="s">
        <v>770</v>
      </c>
      <c r="G479" s="12"/>
      <c r="H479" s="12"/>
      <c r="I479" s="169"/>
      <c r="J479" s="178">
        <f>BK479</f>
        <v>0</v>
      </c>
      <c r="K479" s="12"/>
      <c r="L479" s="166"/>
      <c r="M479" s="171"/>
      <c r="N479" s="172"/>
      <c r="O479" s="172"/>
      <c r="P479" s="173">
        <f>P480</f>
        <v>0</v>
      </c>
      <c r="Q479" s="172"/>
      <c r="R479" s="173">
        <f>R480</f>
        <v>0</v>
      </c>
      <c r="S479" s="172"/>
      <c r="T479" s="174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67" t="s">
        <v>82</v>
      </c>
      <c r="AT479" s="175" t="s">
        <v>72</v>
      </c>
      <c r="AU479" s="175" t="s">
        <v>80</v>
      </c>
      <c r="AY479" s="167" t="s">
        <v>150</v>
      </c>
      <c r="BK479" s="176">
        <f>BK480</f>
        <v>0</v>
      </c>
    </row>
    <row r="480" s="2" customFormat="1" ht="16.5" customHeight="1">
      <c r="A480" s="37"/>
      <c r="B480" s="179"/>
      <c r="C480" s="180" t="s">
        <v>771</v>
      </c>
      <c r="D480" s="180" t="s">
        <v>152</v>
      </c>
      <c r="E480" s="181" t="s">
        <v>772</v>
      </c>
      <c r="F480" s="182" t="s">
        <v>773</v>
      </c>
      <c r="G480" s="183" t="s">
        <v>761</v>
      </c>
      <c r="H480" s="184">
        <v>1</v>
      </c>
      <c r="I480" s="185"/>
      <c r="J480" s="186">
        <f>ROUND(I480*H480,2)</f>
        <v>0</v>
      </c>
      <c r="K480" s="187"/>
      <c r="L480" s="38"/>
      <c r="M480" s="188" t="s">
        <v>1</v>
      </c>
      <c r="N480" s="189" t="s">
        <v>38</v>
      </c>
      <c r="O480" s="76"/>
      <c r="P480" s="190">
        <f>O480*H480</f>
        <v>0</v>
      </c>
      <c r="Q480" s="190">
        <v>0</v>
      </c>
      <c r="R480" s="190">
        <f>Q480*H480</f>
        <v>0</v>
      </c>
      <c r="S480" s="190">
        <v>0</v>
      </c>
      <c r="T480" s="19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2" t="s">
        <v>243</v>
      </c>
      <c r="AT480" s="192" t="s">
        <v>152</v>
      </c>
      <c r="AU480" s="192" t="s">
        <v>82</v>
      </c>
      <c r="AY480" s="18" t="s">
        <v>150</v>
      </c>
      <c r="BE480" s="193">
        <f>IF(N480="základní",J480,0)</f>
        <v>0</v>
      </c>
      <c r="BF480" s="193">
        <f>IF(N480="snížená",J480,0)</f>
        <v>0</v>
      </c>
      <c r="BG480" s="193">
        <f>IF(N480="zákl. přenesená",J480,0)</f>
        <v>0</v>
      </c>
      <c r="BH480" s="193">
        <f>IF(N480="sníž. přenesená",J480,0)</f>
        <v>0</v>
      </c>
      <c r="BI480" s="193">
        <f>IF(N480="nulová",J480,0)</f>
        <v>0</v>
      </c>
      <c r="BJ480" s="18" t="s">
        <v>80</v>
      </c>
      <c r="BK480" s="193">
        <f>ROUND(I480*H480,2)</f>
        <v>0</v>
      </c>
      <c r="BL480" s="18" t="s">
        <v>243</v>
      </c>
      <c r="BM480" s="192" t="s">
        <v>774</v>
      </c>
    </row>
    <row r="481" s="12" customFormat="1" ht="22.8" customHeight="1">
      <c r="A481" s="12"/>
      <c r="B481" s="166"/>
      <c r="C481" s="12"/>
      <c r="D481" s="167" t="s">
        <v>72</v>
      </c>
      <c r="E481" s="177" t="s">
        <v>775</v>
      </c>
      <c r="F481" s="177" t="s">
        <v>776</v>
      </c>
      <c r="G481" s="12"/>
      <c r="H481" s="12"/>
      <c r="I481" s="169"/>
      <c r="J481" s="178">
        <f>BK481</f>
        <v>0</v>
      </c>
      <c r="K481" s="12"/>
      <c r="L481" s="166"/>
      <c r="M481" s="171"/>
      <c r="N481" s="172"/>
      <c r="O481" s="172"/>
      <c r="P481" s="173">
        <f>SUM(P482:P515)</f>
        <v>0</v>
      </c>
      <c r="Q481" s="172"/>
      <c r="R481" s="173">
        <f>SUM(R482:R515)</f>
        <v>27.510375679999999</v>
      </c>
      <c r="S481" s="172"/>
      <c r="T481" s="174">
        <f>SUM(T482:T515)</f>
        <v>0.76286288999999996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167" t="s">
        <v>82</v>
      </c>
      <c r="AT481" s="175" t="s">
        <v>72</v>
      </c>
      <c r="AU481" s="175" t="s">
        <v>80</v>
      </c>
      <c r="AY481" s="167" t="s">
        <v>150</v>
      </c>
      <c r="BK481" s="176">
        <f>SUM(BK482:BK515)</f>
        <v>0</v>
      </c>
    </row>
    <row r="482" s="2" customFormat="1" ht="55.5" customHeight="1">
      <c r="A482" s="37"/>
      <c r="B482" s="179"/>
      <c r="C482" s="180" t="s">
        <v>777</v>
      </c>
      <c r="D482" s="180" t="s">
        <v>152</v>
      </c>
      <c r="E482" s="181" t="s">
        <v>778</v>
      </c>
      <c r="F482" s="182" t="s">
        <v>779</v>
      </c>
      <c r="G482" s="183" t="s">
        <v>155</v>
      </c>
      <c r="H482" s="184">
        <v>250.77199999999999</v>
      </c>
      <c r="I482" s="185"/>
      <c r="J482" s="186">
        <f>ROUND(I482*H482,2)</f>
        <v>0</v>
      </c>
      <c r="K482" s="187"/>
      <c r="L482" s="38"/>
      <c r="M482" s="188" t="s">
        <v>1</v>
      </c>
      <c r="N482" s="189" t="s">
        <v>38</v>
      </c>
      <c r="O482" s="76"/>
      <c r="P482" s="190">
        <f>O482*H482</f>
        <v>0</v>
      </c>
      <c r="Q482" s="190">
        <v>0.059839999999999997</v>
      </c>
      <c r="R482" s="190">
        <f>Q482*H482</f>
        <v>15.006196479999998</v>
      </c>
      <c r="S482" s="190">
        <v>0</v>
      </c>
      <c r="T482" s="19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2" t="s">
        <v>243</v>
      </c>
      <c r="AT482" s="192" t="s">
        <v>152</v>
      </c>
      <c r="AU482" s="192" t="s">
        <v>82</v>
      </c>
      <c r="AY482" s="18" t="s">
        <v>150</v>
      </c>
      <c r="BE482" s="193">
        <f>IF(N482="základní",J482,0)</f>
        <v>0</v>
      </c>
      <c r="BF482" s="193">
        <f>IF(N482="snížená",J482,0)</f>
        <v>0</v>
      </c>
      <c r="BG482" s="193">
        <f>IF(N482="zákl. přenesená",J482,0)</f>
        <v>0</v>
      </c>
      <c r="BH482" s="193">
        <f>IF(N482="sníž. přenesená",J482,0)</f>
        <v>0</v>
      </c>
      <c r="BI482" s="193">
        <f>IF(N482="nulová",J482,0)</f>
        <v>0</v>
      </c>
      <c r="BJ482" s="18" t="s">
        <v>80</v>
      </c>
      <c r="BK482" s="193">
        <f>ROUND(I482*H482,2)</f>
        <v>0</v>
      </c>
      <c r="BL482" s="18" t="s">
        <v>243</v>
      </c>
      <c r="BM482" s="192" t="s">
        <v>780</v>
      </c>
    </row>
    <row r="483" s="13" customFormat="1">
      <c r="A483" s="13"/>
      <c r="B483" s="194"/>
      <c r="C483" s="13"/>
      <c r="D483" s="195" t="s">
        <v>158</v>
      </c>
      <c r="E483" s="196" t="s">
        <v>1</v>
      </c>
      <c r="F483" s="197" t="s">
        <v>781</v>
      </c>
      <c r="G483" s="13"/>
      <c r="H483" s="198">
        <v>265.75999999999999</v>
      </c>
      <c r="I483" s="199"/>
      <c r="J483" s="13"/>
      <c r="K483" s="13"/>
      <c r="L483" s="194"/>
      <c r="M483" s="200"/>
      <c r="N483" s="201"/>
      <c r="O483" s="201"/>
      <c r="P483" s="201"/>
      <c r="Q483" s="201"/>
      <c r="R483" s="201"/>
      <c r="S483" s="201"/>
      <c r="T483" s="20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6" t="s">
        <v>158</v>
      </c>
      <c r="AU483" s="196" t="s">
        <v>82</v>
      </c>
      <c r="AV483" s="13" t="s">
        <v>82</v>
      </c>
      <c r="AW483" s="13" t="s">
        <v>30</v>
      </c>
      <c r="AX483" s="13" t="s">
        <v>73</v>
      </c>
      <c r="AY483" s="196" t="s">
        <v>150</v>
      </c>
    </row>
    <row r="484" s="13" customFormat="1">
      <c r="A484" s="13"/>
      <c r="B484" s="194"/>
      <c r="C484" s="13"/>
      <c r="D484" s="195" t="s">
        <v>158</v>
      </c>
      <c r="E484" s="196" t="s">
        <v>1</v>
      </c>
      <c r="F484" s="197" t="s">
        <v>782</v>
      </c>
      <c r="G484" s="13"/>
      <c r="H484" s="198">
        <v>-14.988</v>
      </c>
      <c r="I484" s="199"/>
      <c r="J484" s="13"/>
      <c r="K484" s="13"/>
      <c r="L484" s="194"/>
      <c r="M484" s="200"/>
      <c r="N484" s="201"/>
      <c r="O484" s="201"/>
      <c r="P484" s="201"/>
      <c r="Q484" s="201"/>
      <c r="R484" s="201"/>
      <c r="S484" s="201"/>
      <c r="T484" s="20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6" t="s">
        <v>158</v>
      </c>
      <c r="AU484" s="196" t="s">
        <v>82</v>
      </c>
      <c r="AV484" s="13" t="s">
        <v>82</v>
      </c>
      <c r="AW484" s="13" t="s">
        <v>30</v>
      </c>
      <c r="AX484" s="13" t="s">
        <v>73</v>
      </c>
      <c r="AY484" s="196" t="s">
        <v>150</v>
      </c>
    </row>
    <row r="485" s="14" customFormat="1">
      <c r="A485" s="14"/>
      <c r="B485" s="203"/>
      <c r="C485" s="14"/>
      <c r="D485" s="195" t="s">
        <v>158</v>
      </c>
      <c r="E485" s="204" t="s">
        <v>1</v>
      </c>
      <c r="F485" s="205" t="s">
        <v>172</v>
      </c>
      <c r="G485" s="14"/>
      <c r="H485" s="206">
        <v>250.77199999999999</v>
      </c>
      <c r="I485" s="207"/>
      <c r="J485" s="14"/>
      <c r="K485" s="14"/>
      <c r="L485" s="203"/>
      <c r="M485" s="208"/>
      <c r="N485" s="209"/>
      <c r="O485" s="209"/>
      <c r="P485" s="209"/>
      <c r="Q485" s="209"/>
      <c r="R485" s="209"/>
      <c r="S485" s="209"/>
      <c r="T485" s="21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4" t="s">
        <v>158</v>
      </c>
      <c r="AU485" s="204" t="s">
        <v>82</v>
      </c>
      <c r="AV485" s="14" t="s">
        <v>156</v>
      </c>
      <c r="AW485" s="14" t="s">
        <v>30</v>
      </c>
      <c r="AX485" s="14" t="s">
        <v>80</v>
      </c>
      <c r="AY485" s="204" t="s">
        <v>150</v>
      </c>
    </row>
    <row r="486" s="2" customFormat="1" ht="49.05" customHeight="1">
      <c r="A486" s="37"/>
      <c r="B486" s="179"/>
      <c r="C486" s="180" t="s">
        <v>783</v>
      </c>
      <c r="D486" s="180" t="s">
        <v>152</v>
      </c>
      <c r="E486" s="181" t="s">
        <v>784</v>
      </c>
      <c r="F486" s="182" t="s">
        <v>785</v>
      </c>
      <c r="G486" s="183" t="s">
        <v>155</v>
      </c>
      <c r="H486" s="184">
        <v>146.5</v>
      </c>
      <c r="I486" s="185"/>
      <c r="J486" s="186">
        <f>ROUND(I486*H486,2)</f>
        <v>0</v>
      </c>
      <c r="K486" s="187"/>
      <c r="L486" s="38"/>
      <c r="M486" s="188" t="s">
        <v>1</v>
      </c>
      <c r="N486" s="189" t="s">
        <v>38</v>
      </c>
      <c r="O486" s="76"/>
      <c r="P486" s="190">
        <f>O486*H486</f>
        <v>0</v>
      </c>
      <c r="Q486" s="190">
        <v>0.027900000000000001</v>
      </c>
      <c r="R486" s="190">
        <f>Q486*H486</f>
        <v>4.0873499999999998</v>
      </c>
      <c r="S486" s="190">
        <v>0</v>
      </c>
      <c r="T486" s="19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2" t="s">
        <v>243</v>
      </c>
      <c r="AT486" s="192" t="s">
        <v>152</v>
      </c>
      <c r="AU486" s="192" t="s">
        <v>82</v>
      </c>
      <c r="AY486" s="18" t="s">
        <v>150</v>
      </c>
      <c r="BE486" s="193">
        <f>IF(N486="základní",J486,0)</f>
        <v>0</v>
      </c>
      <c r="BF486" s="193">
        <f>IF(N486="snížená",J486,0)</f>
        <v>0</v>
      </c>
      <c r="BG486" s="193">
        <f>IF(N486="zákl. přenesená",J486,0)</f>
        <v>0</v>
      </c>
      <c r="BH486" s="193">
        <f>IF(N486="sníž. přenesená",J486,0)</f>
        <v>0</v>
      </c>
      <c r="BI486" s="193">
        <f>IF(N486="nulová",J486,0)</f>
        <v>0</v>
      </c>
      <c r="BJ486" s="18" t="s">
        <v>80</v>
      </c>
      <c r="BK486" s="193">
        <f>ROUND(I486*H486,2)</f>
        <v>0</v>
      </c>
      <c r="BL486" s="18" t="s">
        <v>243</v>
      </c>
      <c r="BM486" s="192" t="s">
        <v>786</v>
      </c>
    </row>
    <row r="487" s="13" customFormat="1">
      <c r="A487" s="13"/>
      <c r="B487" s="194"/>
      <c r="C487" s="13"/>
      <c r="D487" s="195" t="s">
        <v>158</v>
      </c>
      <c r="E487" s="196" t="s">
        <v>1</v>
      </c>
      <c r="F487" s="197" t="s">
        <v>787</v>
      </c>
      <c r="G487" s="13"/>
      <c r="H487" s="198">
        <v>114.42</v>
      </c>
      <c r="I487" s="199"/>
      <c r="J487" s="13"/>
      <c r="K487" s="13"/>
      <c r="L487" s="194"/>
      <c r="M487" s="200"/>
      <c r="N487" s="201"/>
      <c r="O487" s="201"/>
      <c r="P487" s="201"/>
      <c r="Q487" s="201"/>
      <c r="R487" s="201"/>
      <c r="S487" s="201"/>
      <c r="T487" s="20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6" t="s">
        <v>158</v>
      </c>
      <c r="AU487" s="196" t="s">
        <v>82</v>
      </c>
      <c r="AV487" s="13" t="s">
        <v>82</v>
      </c>
      <c r="AW487" s="13" t="s">
        <v>30</v>
      </c>
      <c r="AX487" s="13" t="s">
        <v>73</v>
      </c>
      <c r="AY487" s="196" t="s">
        <v>150</v>
      </c>
    </row>
    <row r="488" s="13" customFormat="1">
      <c r="A488" s="13"/>
      <c r="B488" s="194"/>
      <c r="C488" s="13"/>
      <c r="D488" s="195" t="s">
        <v>158</v>
      </c>
      <c r="E488" s="196" t="s">
        <v>1</v>
      </c>
      <c r="F488" s="197" t="s">
        <v>788</v>
      </c>
      <c r="G488" s="13"/>
      <c r="H488" s="198">
        <v>32.079999999999998</v>
      </c>
      <c r="I488" s="199"/>
      <c r="J488" s="13"/>
      <c r="K488" s="13"/>
      <c r="L488" s="194"/>
      <c r="M488" s="200"/>
      <c r="N488" s="201"/>
      <c r="O488" s="201"/>
      <c r="P488" s="201"/>
      <c r="Q488" s="201"/>
      <c r="R488" s="201"/>
      <c r="S488" s="201"/>
      <c r="T488" s="20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6" t="s">
        <v>158</v>
      </c>
      <c r="AU488" s="196" t="s">
        <v>82</v>
      </c>
      <c r="AV488" s="13" t="s">
        <v>82</v>
      </c>
      <c r="AW488" s="13" t="s">
        <v>30</v>
      </c>
      <c r="AX488" s="13" t="s">
        <v>73</v>
      </c>
      <c r="AY488" s="196" t="s">
        <v>150</v>
      </c>
    </row>
    <row r="489" s="14" customFormat="1">
      <c r="A489" s="14"/>
      <c r="B489" s="203"/>
      <c r="C489" s="14"/>
      <c r="D489" s="195" t="s">
        <v>158</v>
      </c>
      <c r="E489" s="204" t="s">
        <v>1</v>
      </c>
      <c r="F489" s="205" t="s">
        <v>172</v>
      </c>
      <c r="G489" s="14"/>
      <c r="H489" s="206">
        <v>146.5</v>
      </c>
      <c r="I489" s="207"/>
      <c r="J489" s="14"/>
      <c r="K489" s="14"/>
      <c r="L489" s="203"/>
      <c r="M489" s="208"/>
      <c r="N489" s="209"/>
      <c r="O489" s="209"/>
      <c r="P489" s="209"/>
      <c r="Q489" s="209"/>
      <c r="R489" s="209"/>
      <c r="S489" s="209"/>
      <c r="T489" s="21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4" t="s">
        <v>158</v>
      </c>
      <c r="AU489" s="204" t="s">
        <v>82</v>
      </c>
      <c r="AV489" s="14" t="s">
        <v>156</v>
      </c>
      <c r="AW489" s="14" t="s">
        <v>30</v>
      </c>
      <c r="AX489" s="14" t="s">
        <v>80</v>
      </c>
      <c r="AY489" s="204" t="s">
        <v>150</v>
      </c>
    </row>
    <row r="490" s="2" customFormat="1" ht="49.05" customHeight="1">
      <c r="A490" s="37"/>
      <c r="B490" s="179"/>
      <c r="C490" s="180" t="s">
        <v>789</v>
      </c>
      <c r="D490" s="180" t="s">
        <v>152</v>
      </c>
      <c r="E490" s="181" t="s">
        <v>790</v>
      </c>
      <c r="F490" s="182" t="s">
        <v>791</v>
      </c>
      <c r="G490" s="183" t="s">
        <v>155</v>
      </c>
      <c r="H490" s="184">
        <v>6.5</v>
      </c>
      <c r="I490" s="185"/>
      <c r="J490" s="186">
        <f>ROUND(I490*H490,2)</f>
        <v>0</v>
      </c>
      <c r="K490" s="187"/>
      <c r="L490" s="38"/>
      <c r="M490" s="188" t="s">
        <v>1</v>
      </c>
      <c r="N490" s="189" t="s">
        <v>38</v>
      </c>
      <c r="O490" s="76"/>
      <c r="P490" s="190">
        <f>O490*H490</f>
        <v>0</v>
      </c>
      <c r="Q490" s="190">
        <v>0.027900000000000001</v>
      </c>
      <c r="R490" s="190">
        <f>Q490*H490</f>
        <v>0.18135000000000001</v>
      </c>
      <c r="S490" s="190">
        <v>0</v>
      </c>
      <c r="T490" s="191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92" t="s">
        <v>243</v>
      </c>
      <c r="AT490" s="192" t="s">
        <v>152</v>
      </c>
      <c r="AU490" s="192" t="s">
        <v>82</v>
      </c>
      <c r="AY490" s="18" t="s">
        <v>150</v>
      </c>
      <c r="BE490" s="193">
        <f>IF(N490="základní",J490,0)</f>
        <v>0</v>
      </c>
      <c r="BF490" s="193">
        <f>IF(N490="snížená",J490,0)</f>
        <v>0</v>
      </c>
      <c r="BG490" s="193">
        <f>IF(N490="zákl. přenesená",J490,0)</f>
        <v>0</v>
      </c>
      <c r="BH490" s="193">
        <f>IF(N490="sníž. přenesená",J490,0)</f>
        <v>0</v>
      </c>
      <c r="BI490" s="193">
        <f>IF(N490="nulová",J490,0)</f>
        <v>0</v>
      </c>
      <c r="BJ490" s="18" t="s">
        <v>80</v>
      </c>
      <c r="BK490" s="193">
        <f>ROUND(I490*H490,2)</f>
        <v>0</v>
      </c>
      <c r="BL490" s="18" t="s">
        <v>243</v>
      </c>
      <c r="BM490" s="192" t="s">
        <v>792</v>
      </c>
    </row>
    <row r="491" s="2" customFormat="1" ht="37.8" customHeight="1">
      <c r="A491" s="37"/>
      <c r="B491" s="179"/>
      <c r="C491" s="180" t="s">
        <v>793</v>
      </c>
      <c r="D491" s="180" t="s">
        <v>152</v>
      </c>
      <c r="E491" s="181" t="s">
        <v>794</v>
      </c>
      <c r="F491" s="182" t="s">
        <v>795</v>
      </c>
      <c r="G491" s="183" t="s">
        <v>155</v>
      </c>
      <c r="H491" s="184">
        <v>2.2799999999999998</v>
      </c>
      <c r="I491" s="185"/>
      <c r="J491" s="186">
        <f>ROUND(I491*H491,2)</f>
        <v>0</v>
      </c>
      <c r="K491" s="187"/>
      <c r="L491" s="38"/>
      <c r="M491" s="188" t="s">
        <v>1</v>
      </c>
      <c r="N491" s="189" t="s">
        <v>38</v>
      </c>
      <c r="O491" s="76"/>
      <c r="P491" s="190">
        <f>O491*H491</f>
        <v>0</v>
      </c>
      <c r="Q491" s="190">
        <v>0</v>
      </c>
      <c r="R491" s="190">
        <f>Q491*H491</f>
        <v>0</v>
      </c>
      <c r="S491" s="190">
        <v>0.02835</v>
      </c>
      <c r="T491" s="191">
        <f>S491*H491</f>
        <v>0.064638000000000001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2" t="s">
        <v>243</v>
      </c>
      <c r="AT491" s="192" t="s">
        <v>152</v>
      </c>
      <c r="AU491" s="192" t="s">
        <v>82</v>
      </c>
      <c r="AY491" s="18" t="s">
        <v>150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18" t="s">
        <v>80</v>
      </c>
      <c r="BK491" s="193">
        <f>ROUND(I491*H491,2)</f>
        <v>0</v>
      </c>
      <c r="BL491" s="18" t="s">
        <v>243</v>
      </c>
      <c r="BM491" s="192" t="s">
        <v>796</v>
      </c>
    </row>
    <row r="492" s="15" customFormat="1">
      <c r="A492" s="15"/>
      <c r="B492" s="211"/>
      <c r="C492" s="15"/>
      <c r="D492" s="195" t="s">
        <v>158</v>
      </c>
      <c r="E492" s="212" t="s">
        <v>1</v>
      </c>
      <c r="F492" s="213" t="s">
        <v>797</v>
      </c>
      <c r="G492" s="15"/>
      <c r="H492" s="212" t="s">
        <v>1</v>
      </c>
      <c r="I492" s="214"/>
      <c r="J492" s="15"/>
      <c r="K492" s="15"/>
      <c r="L492" s="211"/>
      <c r="M492" s="215"/>
      <c r="N492" s="216"/>
      <c r="O492" s="216"/>
      <c r="P492" s="216"/>
      <c r="Q492" s="216"/>
      <c r="R492" s="216"/>
      <c r="S492" s="216"/>
      <c r="T492" s="217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12" t="s">
        <v>158</v>
      </c>
      <c r="AU492" s="212" t="s">
        <v>82</v>
      </c>
      <c r="AV492" s="15" t="s">
        <v>80</v>
      </c>
      <c r="AW492" s="15" t="s">
        <v>30</v>
      </c>
      <c r="AX492" s="15" t="s">
        <v>73</v>
      </c>
      <c r="AY492" s="212" t="s">
        <v>150</v>
      </c>
    </row>
    <row r="493" s="13" customFormat="1">
      <c r="A493" s="13"/>
      <c r="B493" s="194"/>
      <c r="C493" s="13"/>
      <c r="D493" s="195" t="s">
        <v>158</v>
      </c>
      <c r="E493" s="196" t="s">
        <v>1</v>
      </c>
      <c r="F493" s="197" t="s">
        <v>798</v>
      </c>
      <c r="G493" s="13"/>
      <c r="H493" s="198">
        <v>2.2799999999999998</v>
      </c>
      <c r="I493" s="199"/>
      <c r="J493" s="13"/>
      <c r="K493" s="13"/>
      <c r="L493" s="194"/>
      <c r="M493" s="200"/>
      <c r="N493" s="201"/>
      <c r="O493" s="201"/>
      <c r="P493" s="201"/>
      <c r="Q493" s="201"/>
      <c r="R493" s="201"/>
      <c r="S493" s="201"/>
      <c r="T493" s="20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6" t="s">
        <v>158</v>
      </c>
      <c r="AU493" s="196" t="s">
        <v>82</v>
      </c>
      <c r="AV493" s="13" t="s">
        <v>82</v>
      </c>
      <c r="AW493" s="13" t="s">
        <v>30</v>
      </c>
      <c r="AX493" s="13" t="s">
        <v>80</v>
      </c>
      <c r="AY493" s="196" t="s">
        <v>150</v>
      </c>
    </row>
    <row r="494" s="2" customFormat="1" ht="55.5" customHeight="1">
      <c r="A494" s="37"/>
      <c r="B494" s="179"/>
      <c r="C494" s="180" t="s">
        <v>799</v>
      </c>
      <c r="D494" s="180" t="s">
        <v>152</v>
      </c>
      <c r="E494" s="181" t="s">
        <v>800</v>
      </c>
      <c r="F494" s="182" t="s">
        <v>801</v>
      </c>
      <c r="G494" s="183" t="s">
        <v>155</v>
      </c>
      <c r="H494" s="184">
        <v>2.2799999999999998</v>
      </c>
      <c r="I494" s="185"/>
      <c r="J494" s="186">
        <f>ROUND(I494*H494,2)</f>
        <v>0</v>
      </c>
      <c r="K494" s="187"/>
      <c r="L494" s="38"/>
      <c r="M494" s="188" t="s">
        <v>1</v>
      </c>
      <c r="N494" s="189" t="s">
        <v>38</v>
      </c>
      <c r="O494" s="76"/>
      <c r="P494" s="190">
        <f>O494*H494</f>
        <v>0</v>
      </c>
      <c r="Q494" s="190">
        <v>0.02614</v>
      </c>
      <c r="R494" s="190">
        <f>Q494*H494</f>
        <v>0.059599199999999998</v>
      </c>
      <c r="S494" s="190">
        <v>0</v>
      </c>
      <c r="T494" s="191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2" t="s">
        <v>243</v>
      </c>
      <c r="AT494" s="192" t="s">
        <v>152</v>
      </c>
      <c r="AU494" s="192" t="s">
        <v>82</v>
      </c>
      <c r="AY494" s="18" t="s">
        <v>150</v>
      </c>
      <c r="BE494" s="193">
        <f>IF(N494="základní",J494,0)</f>
        <v>0</v>
      </c>
      <c r="BF494" s="193">
        <f>IF(N494="snížená",J494,0)</f>
        <v>0</v>
      </c>
      <c r="BG494" s="193">
        <f>IF(N494="zákl. přenesená",J494,0)</f>
        <v>0</v>
      </c>
      <c r="BH494" s="193">
        <f>IF(N494="sníž. přenesená",J494,0)</f>
        <v>0</v>
      </c>
      <c r="BI494" s="193">
        <f>IF(N494="nulová",J494,0)</f>
        <v>0</v>
      </c>
      <c r="BJ494" s="18" t="s">
        <v>80</v>
      </c>
      <c r="BK494" s="193">
        <f>ROUND(I494*H494,2)</f>
        <v>0</v>
      </c>
      <c r="BL494" s="18" t="s">
        <v>243</v>
      </c>
      <c r="BM494" s="192" t="s">
        <v>802</v>
      </c>
    </row>
    <row r="495" s="15" customFormat="1">
      <c r="A495" s="15"/>
      <c r="B495" s="211"/>
      <c r="C495" s="15"/>
      <c r="D495" s="195" t="s">
        <v>158</v>
      </c>
      <c r="E495" s="212" t="s">
        <v>1</v>
      </c>
      <c r="F495" s="213" t="s">
        <v>803</v>
      </c>
      <c r="G495" s="15"/>
      <c r="H495" s="212" t="s">
        <v>1</v>
      </c>
      <c r="I495" s="214"/>
      <c r="J495" s="15"/>
      <c r="K495" s="15"/>
      <c r="L495" s="211"/>
      <c r="M495" s="215"/>
      <c r="N495" s="216"/>
      <c r="O495" s="216"/>
      <c r="P495" s="216"/>
      <c r="Q495" s="216"/>
      <c r="R495" s="216"/>
      <c r="S495" s="216"/>
      <c r="T495" s="217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12" t="s">
        <v>158</v>
      </c>
      <c r="AU495" s="212" t="s">
        <v>82</v>
      </c>
      <c r="AV495" s="15" t="s">
        <v>80</v>
      </c>
      <c r="AW495" s="15" t="s">
        <v>30</v>
      </c>
      <c r="AX495" s="15" t="s">
        <v>73</v>
      </c>
      <c r="AY495" s="212" t="s">
        <v>150</v>
      </c>
    </row>
    <row r="496" s="13" customFormat="1">
      <c r="A496" s="13"/>
      <c r="B496" s="194"/>
      <c r="C496" s="13"/>
      <c r="D496" s="195" t="s">
        <v>158</v>
      </c>
      <c r="E496" s="196" t="s">
        <v>1</v>
      </c>
      <c r="F496" s="197" t="s">
        <v>798</v>
      </c>
      <c r="G496" s="13"/>
      <c r="H496" s="198">
        <v>2.2799999999999998</v>
      </c>
      <c r="I496" s="199"/>
      <c r="J496" s="13"/>
      <c r="K496" s="13"/>
      <c r="L496" s="194"/>
      <c r="M496" s="200"/>
      <c r="N496" s="201"/>
      <c r="O496" s="201"/>
      <c r="P496" s="201"/>
      <c r="Q496" s="201"/>
      <c r="R496" s="201"/>
      <c r="S496" s="201"/>
      <c r="T496" s="20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6" t="s">
        <v>158</v>
      </c>
      <c r="AU496" s="196" t="s">
        <v>82</v>
      </c>
      <c r="AV496" s="13" t="s">
        <v>82</v>
      </c>
      <c r="AW496" s="13" t="s">
        <v>30</v>
      </c>
      <c r="AX496" s="13" t="s">
        <v>80</v>
      </c>
      <c r="AY496" s="196" t="s">
        <v>150</v>
      </c>
    </row>
    <row r="497" s="2" customFormat="1" ht="55.5" customHeight="1">
      <c r="A497" s="37"/>
      <c r="B497" s="179"/>
      <c r="C497" s="180" t="s">
        <v>804</v>
      </c>
      <c r="D497" s="180" t="s">
        <v>152</v>
      </c>
      <c r="E497" s="181" t="s">
        <v>805</v>
      </c>
      <c r="F497" s="182" t="s">
        <v>806</v>
      </c>
      <c r="G497" s="183" t="s">
        <v>155</v>
      </c>
      <c r="H497" s="184">
        <v>13</v>
      </c>
      <c r="I497" s="185"/>
      <c r="J497" s="186">
        <f>ROUND(I497*H497,2)</f>
        <v>0</v>
      </c>
      <c r="K497" s="187"/>
      <c r="L497" s="38"/>
      <c r="M497" s="188" t="s">
        <v>1</v>
      </c>
      <c r="N497" s="189" t="s">
        <v>38</v>
      </c>
      <c r="O497" s="76"/>
      <c r="P497" s="190">
        <f>O497*H497</f>
        <v>0</v>
      </c>
      <c r="Q497" s="190">
        <v>0.012200000000000001</v>
      </c>
      <c r="R497" s="190">
        <f>Q497*H497</f>
        <v>0.15860000000000002</v>
      </c>
      <c r="S497" s="190">
        <v>0</v>
      </c>
      <c r="T497" s="191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92" t="s">
        <v>243</v>
      </c>
      <c r="AT497" s="192" t="s">
        <v>152</v>
      </c>
      <c r="AU497" s="192" t="s">
        <v>82</v>
      </c>
      <c r="AY497" s="18" t="s">
        <v>150</v>
      </c>
      <c r="BE497" s="193">
        <f>IF(N497="základní",J497,0)</f>
        <v>0</v>
      </c>
      <c r="BF497" s="193">
        <f>IF(N497="snížená",J497,0)</f>
        <v>0</v>
      </c>
      <c r="BG497" s="193">
        <f>IF(N497="zákl. přenesená",J497,0)</f>
        <v>0</v>
      </c>
      <c r="BH497" s="193">
        <f>IF(N497="sníž. přenesená",J497,0)</f>
        <v>0</v>
      </c>
      <c r="BI497" s="193">
        <f>IF(N497="nulová",J497,0)</f>
        <v>0</v>
      </c>
      <c r="BJ497" s="18" t="s">
        <v>80</v>
      </c>
      <c r="BK497" s="193">
        <f>ROUND(I497*H497,2)</f>
        <v>0</v>
      </c>
      <c r="BL497" s="18" t="s">
        <v>243</v>
      </c>
      <c r="BM497" s="192" t="s">
        <v>807</v>
      </c>
    </row>
    <row r="498" s="15" customFormat="1">
      <c r="A498" s="15"/>
      <c r="B498" s="211"/>
      <c r="C498" s="15"/>
      <c r="D498" s="195" t="s">
        <v>158</v>
      </c>
      <c r="E498" s="212" t="s">
        <v>1</v>
      </c>
      <c r="F498" s="213" t="s">
        <v>808</v>
      </c>
      <c r="G498" s="15"/>
      <c r="H498" s="212" t="s">
        <v>1</v>
      </c>
      <c r="I498" s="214"/>
      <c r="J498" s="15"/>
      <c r="K498" s="15"/>
      <c r="L498" s="211"/>
      <c r="M498" s="215"/>
      <c r="N498" s="216"/>
      <c r="O498" s="216"/>
      <c r="P498" s="216"/>
      <c r="Q498" s="216"/>
      <c r="R498" s="216"/>
      <c r="S498" s="216"/>
      <c r="T498" s="21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12" t="s">
        <v>158</v>
      </c>
      <c r="AU498" s="212" t="s">
        <v>82</v>
      </c>
      <c r="AV498" s="15" t="s">
        <v>80</v>
      </c>
      <c r="AW498" s="15" t="s">
        <v>30</v>
      </c>
      <c r="AX498" s="15" t="s">
        <v>73</v>
      </c>
      <c r="AY498" s="212" t="s">
        <v>150</v>
      </c>
    </row>
    <row r="499" s="15" customFormat="1">
      <c r="A499" s="15"/>
      <c r="B499" s="211"/>
      <c r="C499" s="15"/>
      <c r="D499" s="195" t="s">
        <v>158</v>
      </c>
      <c r="E499" s="212" t="s">
        <v>1</v>
      </c>
      <c r="F499" s="213" t="s">
        <v>809</v>
      </c>
      <c r="G499" s="15"/>
      <c r="H499" s="212" t="s">
        <v>1</v>
      </c>
      <c r="I499" s="214"/>
      <c r="J499" s="15"/>
      <c r="K499" s="15"/>
      <c r="L499" s="211"/>
      <c r="M499" s="215"/>
      <c r="N499" s="216"/>
      <c r="O499" s="216"/>
      <c r="P499" s="216"/>
      <c r="Q499" s="216"/>
      <c r="R499" s="216"/>
      <c r="S499" s="216"/>
      <c r="T499" s="21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12" t="s">
        <v>158</v>
      </c>
      <c r="AU499" s="212" t="s">
        <v>82</v>
      </c>
      <c r="AV499" s="15" t="s">
        <v>80</v>
      </c>
      <c r="AW499" s="15" t="s">
        <v>30</v>
      </c>
      <c r="AX499" s="15" t="s">
        <v>73</v>
      </c>
      <c r="AY499" s="212" t="s">
        <v>150</v>
      </c>
    </row>
    <row r="500" s="13" customFormat="1">
      <c r="A500" s="13"/>
      <c r="B500" s="194"/>
      <c r="C500" s="13"/>
      <c r="D500" s="195" t="s">
        <v>158</v>
      </c>
      <c r="E500" s="196" t="s">
        <v>1</v>
      </c>
      <c r="F500" s="197" t="s">
        <v>230</v>
      </c>
      <c r="G500" s="13"/>
      <c r="H500" s="198">
        <v>13</v>
      </c>
      <c r="I500" s="199"/>
      <c r="J500" s="13"/>
      <c r="K500" s="13"/>
      <c r="L500" s="194"/>
      <c r="M500" s="200"/>
      <c r="N500" s="201"/>
      <c r="O500" s="201"/>
      <c r="P500" s="201"/>
      <c r="Q500" s="201"/>
      <c r="R500" s="201"/>
      <c r="S500" s="201"/>
      <c r="T500" s="20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6" t="s">
        <v>158</v>
      </c>
      <c r="AU500" s="196" t="s">
        <v>82</v>
      </c>
      <c r="AV500" s="13" t="s">
        <v>82</v>
      </c>
      <c r="AW500" s="13" t="s">
        <v>30</v>
      </c>
      <c r="AX500" s="13" t="s">
        <v>80</v>
      </c>
      <c r="AY500" s="196" t="s">
        <v>150</v>
      </c>
    </row>
    <row r="501" s="2" customFormat="1" ht="62.7" customHeight="1">
      <c r="A501" s="37"/>
      <c r="B501" s="179"/>
      <c r="C501" s="180" t="s">
        <v>810</v>
      </c>
      <c r="D501" s="180" t="s">
        <v>152</v>
      </c>
      <c r="E501" s="181" t="s">
        <v>811</v>
      </c>
      <c r="F501" s="182" t="s">
        <v>812</v>
      </c>
      <c r="G501" s="183" t="s">
        <v>155</v>
      </c>
      <c r="H501" s="184">
        <v>306.10000000000002</v>
      </c>
      <c r="I501" s="185"/>
      <c r="J501" s="186">
        <f>ROUND(I501*H501,2)</f>
        <v>0</v>
      </c>
      <c r="K501" s="187"/>
      <c r="L501" s="38"/>
      <c r="M501" s="188" t="s">
        <v>1</v>
      </c>
      <c r="N501" s="189" t="s">
        <v>38</v>
      </c>
      <c r="O501" s="76"/>
      <c r="P501" s="190">
        <f>O501*H501</f>
        <v>0</v>
      </c>
      <c r="Q501" s="190">
        <v>0.01385</v>
      </c>
      <c r="R501" s="190">
        <f>Q501*H501</f>
        <v>4.2394850000000002</v>
      </c>
      <c r="S501" s="190">
        <v>0</v>
      </c>
      <c r="T501" s="191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2" t="s">
        <v>243</v>
      </c>
      <c r="AT501" s="192" t="s">
        <v>152</v>
      </c>
      <c r="AU501" s="192" t="s">
        <v>82</v>
      </c>
      <c r="AY501" s="18" t="s">
        <v>150</v>
      </c>
      <c r="BE501" s="193">
        <f>IF(N501="základní",J501,0)</f>
        <v>0</v>
      </c>
      <c r="BF501" s="193">
        <f>IF(N501="snížená",J501,0)</f>
        <v>0</v>
      </c>
      <c r="BG501" s="193">
        <f>IF(N501="zákl. přenesená",J501,0)</f>
        <v>0</v>
      </c>
      <c r="BH501" s="193">
        <f>IF(N501="sníž. přenesená",J501,0)</f>
        <v>0</v>
      </c>
      <c r="BI501" s="193">
        <f>IF(N501="nulová",J501,0)</f>
        <v>0</v>
      </c>
      <c r="BJ501" s="18" t="s">
        <v>80</v>
      </c>
      <c r="BK501" s="193">
        <f>ROUND(I501*H501,2)</f>
        <v>0</v>
      </c>
      <c r="BL501" s="18" t="s">
        <v>243</v>
      </c>
      <c r="BM501" s="192" t="s">
        <v>813</v>
      </c>
    </row>
    <row r="502" s="15" customFormat="1">
      <c r="A502" s="15"/>
      <c r="B502" s="211"/>
      <c r="C502" s="15"/>
      <c r="D502" s="195" t="s">
        <v>158</v>
      </c>
      <c r="E502" s="212" t="s">
        <v>1</v>
      </c>
      <c r="F502" s="213" t="s">
        <v>814</v>
      </c>
      <c r="G502" s="15"/>
      <c r="H502" s="212" t="s">
        <v>1</v>
      </c>
      <c r="I502" s="214"/>
      <c r="J502" s="15"/>
      <c r="K502" s="15"/>
      <c r="L502" s="211"/>
      <c r="M502" s="215"/>
      <c r="N502" s="216"/>
      <c r="O502" s="216"/>
      <c r="P502" s="216"/>
      <c r="Q502" s="216"/>
      <c r="R502" s="216"/>
      <c r="S502" s="216"/>
      <c r="T502" s="21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2" t="s">
        <v>158</v>
      </c>
      <c r="AU502" s="212" t="s">
        <v>82</v>
      </c>
      <c r="AV502" s="15" t="s">
        <v>80</v>
      </c>
      <c r="AW502" s="15" t="s">
        <v>30</v>
      </c>
      <c r="AX502" s="15" t="s">
        <v>73</v>
      </c>
      <c r="AY502" s="212" t="s">
        <v>150</v>
      </c>
    </row>
    <row r="503" s="13" customFormat="1">
      <c r="A503" s="13"/>
      <c r="B503" s="194"/>
      <c r="C503" s="13"/>
      <c r="D503" s="195" t="s">
        <v>158</v>
      </c>
      <c r="E503" s="196" t="s">
        <v>1</v>
      </c>
      <c r="F503" s="197" t="s">
        <v>815</v>
      </c>
      <c r="G503" s="13"/>
      <c r="H503" s="198">
        <v>306.10000000000002</v>
      </c>
      <c r="I503" s="199"/>
      <c r="J503" s="13"/>
      <c r="K503" s="13"/>
      <c r="L503" s="194"/>
      <c r="M503" s="200"/>
      <c r="N503" s="201"/>
      <c r="O503" s="201"/>
      <c r="P503" s="201"/>
      <c r="Q503" s="201"/>
      <c r="R503" s="201"/>
      <c r="S503" s="201"/>
      <c r="T503" s="20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6" t="s">
        <v>158</v>
      </c>
      <c r="AU503" s="196" t="s">
        <v>82</v>
      </c>
      <c r="AV503" s="13" t="s">
        <v>82</v>
      </c>
      <c r="AW503" s="13" t="s">
        <v>30</v>
      </c>
      <c r="AX503" s="13" t="s">
        <v>80</v>
      </c>
      <c r="AY503" s="196" t="s">
        <v>150</v>
      </c>
    </row>
    <row r="504" s="2" customFormat="1" ht="37.8" customHeight="1">
      <c r="A504" s="37"/>
      <c r="B504" s="179"/>
      <c r="C504" s="180" t="s">
        <v>816</v>
      </c>
      <c r="D504" s="180" t="s">
        <v>152</v>
      </c>
      <c r="E504" s="181" t="s">
        <v>817</v>
      </c>
      <c r="F504" s="182" t="s">
        <v>818</v>
      </c>
      <c r="G504" s="183" t="s">
        <v>155</v>
      </c>
      <c r="H504" s="184">
        <v>375.89999999999998</v>
      </c>
      <c r="I504" s="185"/>
      <c r="J504" s="186">
        <f>ROUND(I504*H504,2)</f>
        <v>0</v>
      </c>
      <c r="K504" s="187"/>
      <c r="L504" s="38"/>
      <c r="M504" s="188" t="s">
        <v>1</v>
      </c>
      <c r="N504" s="189" t="s">
        <v>38</v>
      </c>
      <c r="O504" s="76"/>
      <c r="P504" s="190">
        <f>O504*H504</f>
        <v>0</v>
      </c>
      <c r="Q504" s="190">
        <v>0.00125</v>
      </c>
      <c r="R504" s="190">
        <f>Q504*H504</f>
        <v>0.46987499999999999</v>
      </c>
      <c r="S504" s="190">
        <v>0</v>
      </c>
      <c r="T504" s="191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2" t="s">
        <v>243</v>
      </c>
      <c r="AT504" s="192" t="s">
        <v>152</v>
      </c>
      <c r="AU504" s="192" t="s">
        <v>82</v>
      </c>
      <c r="AY504" s="18" t="s">
        <v>150</v>
      </c>
      <c r="BE504" s="193">
        <f>IF(N504="základní",J504,0)</f>
        <v>0</v>
      </c>
      <c r="BF504" s="193">
        <f>IF(N504="snížená",J504,0)</f>
        <v>0</v>
      </c>
      <c r="BG504" s="193">
        <f>IF(N504="zákl. přenesená",J504,0)</f>
        <v>0</v>
      </c>
      <c r="BH504" s="193">
        <f>IF(N504="sníž. přenesená",J504,0)</f>
        <v>0</v>
      </c>
      <c r="BI504" s="193">
        <f>IF(N504="nulová",J504,0)</f>
        <v>0</v>
      </c>
      <c r="BJ504" s="18" t="s">
        <v>80</v>
      </c>
      <c r="BK504" s="193">
        <f>ROUND(I504*H504,2)</f>
        <v>0</v>
      </c>
      <c r="BL504" s="18" t="s">
        <v>243</v>
      </c>
      <c r="BM504" s="192" t="s">
        <v>819</v>
      </c>
    </row>
    <row r="505" s="15" customFormat="1">
      <c r="A505" s="15"/>
      <c r="B505" s="211"/>
      <c r="C505" s="15"/>
      <c r="D505" s="195" t="s">
        <v>158</v>
      </c>
      <c r="E505" s="212" t="s">
        <v>1</v>
      </c>
      <c r="F505" s="213" t="s">
        <v>820</v>
      </c>
      <c r="G505" s="15"/>
      <c r="H505" s="212" t="s">
        <v>1</v>
      </c>
      <c r="I505" s="214"/>
      <c r="J505" s="15"/>
      <c r="K505" s="15"/>
      <c r="L505" s="211"/>
      <c r="M505" s="215"/>
      <c r="N505" s="216"/>
      <c r="O505" s="216"/>
      <c r="P505" s="216"/>
      <c r="Q505" s="216"/>
      <c r="R505" s="216"/>
      <c r="S505" s="216"/>
      <c r="T505" s="217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12" t="s">
        <v>158</v>
      </c>
      <c r="AU505" s="212" t="s">
        <v>82</v>
      </c>
      <c r="AV505" s="15" t="s">
        <v>80</v>
      </c>
      <c r="AW505" s="15" t="s">
        <v>30</v>
      </c>
      <c r="AX505" s="15" t="s">
        <v>73</v>
      </c>
      <c r="AY505" s="212" t="s">
        <v>150</v>
      </c>
    </row>
    <row r="506" s="15" customFormat="1">
      <c r="A506" s="15"/>
      <c r="B506" s="211"/>
      <c r="C506" s="15"/>
      <c r="D506" s="195" t="s">
        <v>158</v>
      </c>
      <c r="E506" s="212" t="s">
        <v>1</v>
      </c>
      <c r="F506" s="213" t="s">
        <v>821</v>
      </c>
      <c r="G506" s="15"/>
      <c r="H506" s="212" t="s">
        <v>1</v>
      </c>
      <c r="I506" s="214"/>
      <c r="J506" s="15"/>
      <c r="K506" s="15"/>
      <c r="L506" s="211"/>
      <c r="M506" s="215"/>
      <c r="N506" s="216"/>
      <c r="O506" s="216"/>
      <c r="P506" s="216"/>
      <c r="Q506" s="216"/>
      <c r="R506" s="216"/>
      <c r="S506" s="216"/>
      <c r="T506" s="217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12" t="s">
        <v>158</v>
      </c>
      <c r="AU506" s="212" t="s">
        <v>82</v>
      </c>
      <c r="AV506" s="15" t="s">
        <v>80</v>
      </c>
      <c r="AW506" s="15" t="s">
        <v>30</v>
      </c>
      <c r="AX506" s="15" t="s">
        <v>73</v>
      </c>
      <c r="AY506" s="212" t="s">
        <v>150</v>
      </c>
    </row>
    <row r="507" s="13" customFormat="1">
      <c r="A507" s="13"/>
      <c r="B507" s="194"/>
      <c r="C507" s="13"/>
      <c r="D507" s="195" t="s">
        <v>158</v>
      </c>
      <c r="E507" s="196" t="s">
        <v>1</v>
      </c>
      <c r="F507" s="197" t="s">
        <v>822</v>
      </c>
      <c r="G507" s="13"/>
      <c r="H507" s="198">
        <v>375.89999999999998</v>
      </c>
      <c r="I507" s="199"/>
      <c r="J507" s="13"/>
      <c r="K507" s="13"/>
      <c r="L507" s="194"/>
      <c r="M507" s="200"/>
      <c r="N507" s="201"/>
      <c r="O507" s="201"/>
      <c r="P507" s="201"/>
      <c r="Q507" s="201"/>
      <c r="R507" s="201"/>
      <c r="S507" s="201"/>
      <c r="T507" s="20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6" t="s">
        <v>158</v>
      </c>
      <c r="AU507" s="196" t="s">
        <v>82</v>
      </c>
      <c r="AV507" s="13" t="s">
        <v>82</v>
      </c>
      <c r="AW507" s="13" t="s">
        <v>30</v>
      </c>
      <c r="AX507" s="13" t="s">
        <v>80</v>
      </c>
      <c r="AY507" s="196" t="s">
        <v>150</v>
      </c>
    </row>
    <row r="508" s="2" customFormat="1" ht="55.5" customHeight="1">
      <c r="A508" s="37"/>
      <c r="B508" s="179"/>
      <c r="C508" s="218" t="s">
        <v>823</v>
      </c>
      <c r="D508" s="218" t="s">
        <v>213</v>
      </c>
      <c r="E508" s="219" t="s">
        <v>824</v>
      </c>
      <c r="F508" s="220" t="s">
        <v>825</v>
      </c>
      <c r="G508" s="221" t="s">
        <v>155</v>
      </c>
      <c r="H508" s="222">
        <v>413.49000000000001</v>
      </c>
      <c r="I508" s="223"/>
      <c r="J508" s="224">
        <f>ROUND(I508*H508,2)</f>
        <v>0</v>
      </c>
      <c r="K508" s="225"/>
      <c r="L508" s="226"/>
      <c r="M508" s="227" t="s">
        <v>1</v>
      </c>
      <c r="N508" s="228" t="s">
        <v>38</v>
      </c>
      <c r="O508" s="76"/>
      <c r="P508" s="190">
        <f>O508*H508</f>
        <v>0</v>
      </c>
      <c r="Q508" s="190">
        <v>0.0080000000000000002</v>
      </c>
      <c r="R508" s="190">
        <f>Q508*H508</f>
        <v>3.3079200000000002</v>
      </c>
      <c r="S508" s="190">
        <v>0</v>
      </c>
      <c r="T508" s="191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92" t="s">
        <v>328</v>
      </c>
      <c r="AT508" s="192" t="s">
        <v>213</v>
      </c>
      <c r="AU508" s="192" t="s">
        <v>82</v>
      </c>
      <c r="AY508" s="18" t="s">
        <v>150</v>
      </c>
      <c r="BE508" s="193">
        <f>IF(N508="základní",J508,0)</f>
        <v>0</v>
      </c>
      <c r="BF508" s="193">
        <f>IF(N508="snížená",J508,0)</f>
        <v>0</v>
      </c>
      <c r="BG508" s="193">
        <f>IF(N508="zákl. přenesená",J508,0)</f>
        <v>0</v>
      </c>
      <c r="BH508" s="193">
        <f>IF(N508="sníž. přenesená",J508,0)</f>
        <v>0</v>
      </c>
      <c r="BI508" s="193">
        <f>IF(N508="nulová",J508,0)</f>
        <v>0</v>
      </c>
      <c r="BJ508" s="18" t="s">
        <v>80</v>
      </c>
      <c r="BK508" s="193">
        <f>ROUND(I508*H508,2)</f>
        <v>0</v>
      </c>
      <c r="BL508" s="18" t="s">
        <v>243</v>
      </c>
      <c r="BM508" s="192" t="s">
        <v>826</v>
      </c>
    </row>
    <row r="509" s="15" customFormat="1">
      <c r="A509" s="15"/>
      <c r="B509" s="211"/>
      <c r="C509" s="15"/>
      <c r="D509" s="195" t="s">
        <v>158</v>
      </c>
      <c r="E509" s="212" t="s">
        <v>1</v>
      </c>
      <c r="F509" s="213" t="s">
        <v>821</v>
      </c>
      <c r="G509" s="15"/>
      <c r="H509" s="212" t="s">
        <v>1</v>
      </c>
      <c r="I509" s="214"/>
      <c r="J509" s="15"/>
      <c r="K509" s="15"/>
      <c r="L509" s="211"/>
      <c r="M509" s="215"/>
      <c r="N509" s="216"/>
      <c r="O509" s="216"/>
      <c r="P509" s="216"/>
      <c r="Q509" s="216"/>
      <c r="R509" s="216"/>
      <c r="S509" s="216"/>
      <c r="T509" s="217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12" t="s">
        <v>158</v>
      </c>
      <c r="AU509" s="212" t="s">
        <v>82</v>
      </c>
      <c r="AV509" s="15" t="s">
        <v>80</v>
      </c>
      <c r="AW509" s="15" t="s">
        <v>30</v>
      </c>
      <c r="AX509" s="15" t="s">
        <v>73</v>
      </c>
      <c r="AY509" s="212" t="s">
        <v>150</v>
      </c>
    </row>
    <row r="510" s="13" customFormat="1">
      <c r="A510" s="13"/>
      <c r="B510" s="194"/>
      <c r="C510" s="13"/>
      <c r="D510" s="195" t="s">
        <v>158</v>
      </c>
      <c r="E510" s="196" t="s">
        <v>1</v>
      </c>
      <c r="F510" s="197" t="s">
        <v>827</v>
      </c>
      <c r="G510" s="13"/>
      <c r="H510" s="198">
        <v>413.49000000000001</v>
      </c>
      <c r="I510" s="199"/>
      <c r="J510" s="13"/>
      <c r="K510" s="13"/>
      <c r="L510" s="194"/>
      <c r="M510" s="200"/>
      <c r="N510" s="201"/>
      <c r="O510" s="201"/>
      <c r="P510" s="201"/>
      <c r="Q510" s="201"/>
      <c r="R510" s="201"/>
      <c r="S510" s="201"/>
      <c r="T510" s="20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6" t="s">
        <v>158</v>
      </c>
      <c r="AU510" s="196" t="s">
        <v>82</v>
      </c>
      <c r="AV510" s="13" t="s">
        <v>82</v>
      </c>
      <c r="AW510" s="13" t="s">
        <v>30</v>
      </c>
      <c r="AX510" s="13" t="s">
        <v>80</v>
      </c>
      <c r="AY510" s="196" t="s">
        <v>150</v>
      </c>
    </row>
    <row r="511" s="2" customFormat="1" ht="33" customHeight="1">
      <c r="A511" s="37"/>
      <c r="B511" s="179"/>
      <c r="C511" s="180" t="s">
        <v>828</v>
      </c>
      <c r="D511" s="180" t="s">
        <v>152</v>
      </c>
      <c r="E511" s="181" t="s">
        <v>829</v>
      </c>
      <c r="F511" s="182" t="s">
        <v>830</v>
      </c>
      <c r="G511" s="183" t="s">
        <v>155</v>
      </c>
      <c r="H511" s="184">
        <v>66.561000000000007</v>
      </c>
      <c r="I511" s="185"/>
      <c r="J511" s="186">
        <f>ROUND(I511*H511,2)</f>
        <v>0</v>
      </c>
      <c r="K511" s="187"/>
      <c r="L511" s="38"/>
      <c r="M511" s="188" t="s">
        <v>1</v>
      </c>
      <c r="N511" s="189" t="s">
        <v>38</v>
      </c>
      <c r="O511" s="76"/>
      <c r="P511" s="190">
        <f>O511*H511</f>
        <v>0</v>
      </c>
      <c r="Q511" s="190">
        <v>0</v>
      </c>
      <c r="R511" s="190">
        <f>Q511*H511</f>
        <v>0</v>
      </c>
      <c r="S511" s="190">
        <v>0.010489999999999999</v>
      </c>
      <c r="T511" s="191">
        <f>S511*H511</f>
        <v>0.69822488999999999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2" t="s">
        <v>243</v>
      </c>
      <c r="AT511" s="192" t="s">
        <v>152</v>
      </c>
      <c r="AU511" s="192" t="s">
        <v>82</v>
      </c>
      <c r="AY511" s="18" t="s">
        <v>150</v>
      </c>
      <c r="BE511" s="193">
        <f>IF(N511="základní",J511,0)</f>
        <v>0</v>
      </c>
      <c r="BF511" s="193">
        <f>IF(N511="snížená",J511,0)</f>
        <v>0</v>
      </c>
      <c r="BG511" s="193">
        <f>IF(N511="zákl. přenesená",J511,0)</f>
        <v>0</v>
      </c>
      <c r="BH511" s="193">
        <f>IF(N511="sníž. přenesená",J511,0)</f>
        <v>0</v>
      </c>
      <c r="BI511" s="193">
        <f>IF(N511="nulová",J511,0)</f>
        <v>0</v>
      </c>
      <c r="BJ511" s="18" t="s">
        <v>80</v>
      </c>
      <c r="BK511" s="193">
        <f>ROUND(I511*H511,2)</f>
        <v>0</v>
      </c>
      <c r="BL511" s="18" t="s">
        <v>243</v>
      </c>
      <c r="BM511" s="192" t="s">
        <v>831</v>
      </c>
    </row>
    <row r="512" s="13" customFormat="1">
      <c r="A512" s="13"/>
      <c r="B512" s="194"/>
      <c r="C512" s="13"/>
      <c r="D512" s="195" t="s">
        <v>158</v>
      </c>
      <c r="E512" s="196" t="s">
        <v>1</v>
      </c>
      <c r="F512" s="197" t="s">
        <v>466</v>
      </c>
      <c r="G512" s="13"/>
      <c r="H512" s="198">
        <v>66.561000000000007</v>
      </c>
      <c r="I512" s="199"/>
      <c r="J512" s="13"/>
      <c r="K512" s="13"/>
      <c r="L512" s="194"/>
      <c r="M512" s="200"/>
      <c r="N512" s="201"/>
      <c r="O512" s="201"/>
      <c r="P512" s="201"/>
      <c r="Q512" s="201"/>
      <c r="R512" s="201"/>
      <c r="S512" s="201"/>
      <c r="T512" s="20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6" t="s">
        <v>158</v>
      </c>
      <c r="AU512" s="196" t="s">
        <v>82</v>
      </c>
      <c r="AV512" s="13" t="s">
        <v>82</v>
      </c>
      <c r="AW512" s="13" t="s">
        <v>30</v>
      </c>
      <c r="AX512" s="13" t="s">
        <v>80</v>
      </c>
      <c r="AY512" s="196" t="s">
        <v>150</v>
      </c>
    </row>
    <row r="513" s="2" customFormat="1" ht="37.8" customHeight="1">
      <c r="A513" s="37"/>
      <c r="B513" s="179"/>
      <c r="C513" s="180" t="s">
        <v>832</v>
      </c>
      <c r="D513" s="180" t="s">
        <v>152</v>
      </c>
      <c r="E513" s="181" t="s">
        <v>833</v>
      </c>
      <c r="F513" s="182" t="s">
        <v>834</v>
      </c>
      <c r="G513" s="183" t="s">
        <v>155</v>
      </c>
      <c r="H513" s="184">
        <v>0.48299999999999998</v>
      </c>
      <c r="I513" s="185"/>
      <c r="J513" s="186">
        <f>ROUND(I513*H513,2)</f>
        <v>0</v>
      </c>
      <c r="K513" s="187"/>
      <c r="L513" s="38"/>
      <c r="M513" s="188" t="s">
        <v>1</v>
      </c>
      <c r="N513" s="189" t="s">
        <v>38</v>
      </c>
      <c r="O513" s="76"/>
      <c r="P513" s="190">
        <f>O513*H513</f>
        <v>0</v>
      </c>
      <c r="Q513" s="190">
        <v>0</v>
      </c>
      <c r="R513" s="190">
        <f>Q513*H513</f>
        <v>0</v>
      </c>
      <c r="S513" s="190">
        <v>0</v>
      </c>
      <c r="T513" s="191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2" t="s">
        <v>243</v>
      </c>
      <c r="AT513" s="192" t="s">
        <v>152</v>
      </c>
      <c r="AU513" s="192" t="s">
        <v>82</v>
      </c>
      <c r="AY513" s="18" t="s">
        <v>150</v>
      </c>
      <c r="BE513" s="193">
        <f>IF(N513="základní",J513,0)</f>
        <v>0</v>
      </c>
      <c r="BF513" s="193">
        <f>IF(N513="snížená",J513,0)</f>
        <v>0</v>
      </c>
      <c r="BG513" s="193">
        <f>IF(N513="zákl. přenesená",J513,0)</f>
        <v>0</v>
      </c>
      <c r="BH513" s="193">
        <f>IF(N513="sníž. přenesená",J513,0)</f>
        <v>0</v>
      </c>
      <c r="BI513" s="193">
        <f>IF(N513="nulová",J513,0)</f>
        <v>0</v>
      </c>
      <c r="BJ513" s="18" t="s">
        <v>80</v>
      </c>
      <c r="BK513" s="193">
        <f>ROUND(I513*H513,2)</f>
        <v>0</v>
      </c>
      <c r="BL513" s="18" t="s">
        <v>243</v>
      </c>
      <c r="BM513" s="192" t="s">
        <v>835</v>
      </c>
    </row>
    <row r="514" s="13" customFormat="1">
      <c r="A514" s="13"/>
      <c r="B514" s="194"/>
      <c r="C514" s="13"/>
      <c r="D514" s="195" t="s">
        <v>158</v>
      </c>
      <c r="E514" s="196" t="s">
        <v>1</v>
      </c>
      <c r="F514" s="197" t="s">
        <v>836</v>
      </c>
      <c r="G514" s="13"/>
      <c r="H514" s="198">
        <v>0.48299999999999998</v>
      </c>
      <c r="I514" s="199"/>
      <c r="J514" s="13"/>
      <c r="K514" s="13"/>
      <c r="L514" s="194"/>
      <c r="M514" s="200"/>
      <c r="N514" s="201"/>
      <c r="O514" s="201"/>
      <c r="P514" s="201"/>
      <c r="Q514" s="201"/>
      <c r="R514" s="201"/>
      <c r="S514" s="201"/>
      <c r="T514" s="20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6" t="s">
        <v>158</v>
      </c>
      <c r="AU514" s="196" t="s">
        <v>82</v>
      </c>
      <c r="AV514" s="13" t="s">
        <v>82</v>
      </c>
      <c r="AW514" s="13" t="s">
        <v>30</v>
      </c>
      <c r="AX514" s="13" t="s">
        <v>80</v>
      </c>
      <c r="AY514" s="196" t="s">
        <v>150</v>
      </c>
    </row>
    <row r="515" s="2" customFormat="1" ht="66.75" customHeight="1">
      <c r="A515" s="37"/>
      <c r="B515" s="179"/>
      <c r="C515" s="180" t="s">
        <v>837</v>
      </c>
      <c r="D515" s="180" t="s">
        <v>152</v>
      </c>
      <c r="E515" s="181" t="s">
        <v>838</v>
      </c>
      <c r="F515" s="182" t="s">
        <v>839</v>
      </c>
      <c r="G515" s="183" t="s">
        <v>188</v>
      </c>
      <c r="H515" s="184">
        <v>27.510000000000002</v>
      </c>
      <c r="I515" s="185"/>
      <c r="J515" s="186">
        <f>ROUND(I515*H515,2)</f>
        <v>0</v>
      </c>
      <c r="K515" s="187"/>
      <c r="L515" s="38"/>
      <c r="M515" s="188" t="s">
        <v>1</v>
      </c>
      <c r="N515" s="189" t="s">
        <v>38</v>
      </c>
      <c r="O515" s="76"/>
      <c r="P515" s="190">
        <f>O515*H515</f>
        <v>0</v>
      </c>
      <c r="Q515" s="190">
        <v>0</v>
      </c>
      <c r="R515" s="190">
        <f>Q515*H515</f>
        <v>0</v>
      </c>
      <c r="S515" s="190">
        <v>0</v>
      </c>
      <c r="T515" s="191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2" t="s">
        <v>243</v>
      </c>
      <c r="AT515" s="192" t="s">
        <v>152</v>
      </c>
      <c r="AU515" s="192" t="s">
        <v>82</v>
      </c>
      <c r="AY515" s="18" t="s">
        <v>150</v>
      </c>
      <c r="BE515" s="193">
        <f>IF(N515="základní",J515,0)</f>
        <v>0</v>
      </c>
      <c r="BF515" s="193">
        <f>IF(N515="snížená",J515,0)</f>
        <v>0</v>
      </c>
      <c r="BG515" s="193">
        <f>IF(N515="zákl. přenesená",J515,0)</f>
        <v>0</v>
      </c>
      <c r="BH515" s="193">
        <f>IF(N515="sníž. přenesená",J515,0)</f>
        <v>0</v>
      </c>
      <c r="BI515" s="193">
        <f>IF(N515="nulová",J515,0)</f>
        <v>0</v>
      </c>
      <c r="BJ515" s="18" t="s">
        <v>80</v>
      </c>
      <c r="BK515" s="193">
        <f>ROUND(I515*H515,2)</f>
        <v>0</v>
      </c>
      <c r="BL515" s="18" t="s">
        <v>243</v>
      </c>
      <c r="BM515" s="192" t="s">
        <v>840</v>
      </c>
    </row>
    <row r="516" s="12" customFormat="1" ht="22.8" customHeight="1">
      <c r="A516" s="12"/>
      <c r="B516" s="166"/>
      <c r="C516" s="12"/>
      <c r="D516" s="167" t="s">
        <v>72</v>
      </c>
      <c r="E516" s="177" t="s">
        <v>841</v>
      </c>
      <c r="F516" s="177" t="s">
        <v>842</v>
      </c>
      <c r="G516" s="12"/>
      <c r="H516" s="12"/>
      <c r="I516" s="169"/>
      <c r="J516" s="178">
        <f>BK516</f>
        <v>0</v>
      </c>
      <c r="K516" s="12"/>
      <c r="L516" s="166"/>
      <c r="M516" s="171"/>
      <c r="N516" s="172"/>
      <c r="O516" s="172"/>
      <c r="P516" s="173">
        <f>P517</f>
        <v>0</v>
      </c>
      <c r="Q516" s="172"/>
      <c r="R516" s="173">
        <f>R517</f>
        <v>0</v>
      </c>
      <c r="S516" s="172"/>
      <c r="T516" s="174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167" t="s">
        <v>82</v>
      </c>
      <c r="AT516" s="175" t="s">
        <v>72</v>
      </c>
      <c r="AU516" s="175" t="s">
        <v>80</v>
      </c>
      <c r="AY516" s="167" t="s">
        <v>150</v>
      </c>
      <c r="BK516" s="176">
        <f>BK517</f>
        <v>0</v>
      </c>
    </row>
    <row r="517" s="2" customFormat="1" ht="37.8" customHeight="1">
      <c r="A517" s="37"/>
      <c r="B517" s="179"/>
      <c r="C517" s="180" t="s">
        <v>843</v>
      </c>
      <c r="D517" s="180" t="s">
        <v>152</v>
      </c>
      <c r="E517" s="181" t="s">
        <v>844</v>
      </c>
      <c r="F517" s="182" t="s">
        <v>845</v>
      </c>
      <c r="G517" s="183" t="s">
        <v>279</v>
      </c>
      <c r="H517" s="184">
        <v>47.950000000000003</v>
      </c>
      <c r="I517" s="185"/>
      <c r="J517" s="186">
        <f>ROUND(I517*H517,2)</f>
        <v>0</v>
      </c>
      <c r="K517" s="187"/>
      <c r="L517" s="38"/>
      <c r="M517" s="188" t="s">
        <v>1</v>
      </c>
      <c r="N517" s="189" t="s">
        <v>38</v>
      </c>
      <c r="O517" s="76"/>
      <c r="P517" s="190">
        <f>O517*H517</f>
        <v>0</v>
      </c>
      <c r="Q517" s="190">
        <v>0</v>
      </c>
      <c r="R517" s="190">
        <f>Q517*H517</f>
        <v>0</v>
      </c>
      <c r="S517" s="190">
        <v>0</v>
      </c>
      <c r="T517" s="19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2" t="s">
        <v>243</v>
      </c>
      <c r="AT517" s="192" t="s">
        <v>152</v>
      </c>
      <c r="AU517" s="192" t="s">
        <v>82</v>
      </c>
      <c r="AY517" s="18" t="s">
        <v>150</v>
      </c>
      <c r="BE517" s="193">
        <f>IF(N517="základní",J517,0)</f>
        <v>0</v>
      </c>
      <c r="BF517" s="193">
        <f>IF(N517="snížená",J517,0)</f>
        <v>0</v>
      </c>
      <c r="BG517" s="193">
        <f>IF(N517="zákl. přenesená",J517,0)</f>
        <v>0</v>
      </c>
      <c r="BH517" s="193">
        <f>IF(N517="sníž. přenesená",J517,0)</f>
        <v>0</v>
      </c>
      <c r="BI517" s="193">
        <f>IF(N517="nulová",J517,0)</f>
        <v>0</v>
      </c>
      <c r="BJ517" s="18" t="s">
        <v>80</v>
      </c>
      <c r="BK517" s="193">
        <f>ROUND(I517*H517,2)</f>
        <v>0</v>
      </c>
      <c r="BL517" s="18" t="s">
        <v>243</v>
      </c>
      <c r="BM517" s="192" t="s">
        <v>846</v>
      </c>
    </row>
    <row r="518" s="12" customFormat="1" ht="22.8" customHeight="1">
      <c r="A518" s="12"/>
      <c r="B518" s="166"/>
      <c r="C518" s="12"/>
      <c r="D518" s="167" t="s">
        <v>72</v>
      </c>
      <c r="E518" s="177" t="s">
        <v>847</v>
      </c>
      <c r="F518" s="177" t="s">
        <v>848</v>
      </c>
      <c r="G518" s="12"/>
      <c r="H518" s="12"/>
      <c r="I518" s="169"/>
      <c r="J518" s="178">
        <f>BK518</f>
        <v>0</v>
      </c>
      <c r="K518" s="12"/>
      <c r="L518" s="166"/>
      <c r="M518" s="171"/>
      <c r="N518" s="172"/>
      <c r="O518" s="172"/>
      <c r="P518" s="173">
        <f>SUM(P519:P525)</f>
        <v>0</v>
      </c>
      <c r="Q518" s="172"/>
      <c r="R518" s="173">
        <f>SUM(R519:R525)</f>
        <v>0</v>
      </c>
      <c r="S518" s="172"/>
      <c r="T518" s="174">
        <f>SUM(T519:T525)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167" t="s">
        <v>82</v>
      </c>
      <c r="AT518" s="175" t="s">
        <v>72</v>
      </c>
      <c r="AU518" s="175" t="s">
        <v>80</v>
      </c>
      <c r="AY518" s="167" t="s">
        <v>150</v>
      </c>
      <c r="BK518" s="176">
        <f>SUM(BK519:BK525)</f>
        <v>0</v>
      </c>
    </row>
    <row r="519" s="2" customFormat="1" ht="49.05" customHeight="1">
      <c r="A519" s="37"/>
      <c r="B519" s="179"/>
      <c r="C519" s="180" t="s">
        <v>849</v>
      </c>
      <c r="D519" s="180" t="s">
        <v>152</v>
      </c>
      <c r="E519" s="181" t="s">
        <v>850</v>
      </c>
      <c r="F519" s="182" t="s">
        <v>851</v>
      </c>
      <c r="G519" s="183" t="s">
        <v>268</v>
      </c>
      <c r="H519" s="184">
        <v>1</v>
      </c>
      <c r="I519" s="185"/>
      <c r="J519" s="186">
        <f>ROUND(I519*H519,2)</f>
        <v>0</v>
      </c>
      <c r="K519" s="187"/>
      <c r="L519" s="38"/>
      <c r="M519" s="188" t="s">
        <v>1</v>
      </c>
      <c r="N519" s="189" t="s">
        <v>38</v>
      </c>
      <c r="O519" s="76"/>
      <c r="P519" s="190">
        <f>O519*H519</f>
        <v>0</v>
      </c>
      <c r="Q519" s="190">
        <v>0</v>
      </c>
      <c r="R519" s="190">
        <f>Q519*H519</f>
        <v>0</v>
      </c>
      <c r="S519" s="190">
        <v>0</v>
      </c>
      <c r="T519" s="191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2" t="s">
        <v>243</v>
      </c>
      <c r="AT519" s="192" t="s">
        <v>152</v>
      </c>
      <c r="AU519" s="192" t="s">
        <v>82</v>
      </c>
      <c r="AY519" s="18" t="s">
        <v>150</v>
      </c>
      <c r="BE519" s="193">
        <f>IF(N519="základní",J519,0)</f>
        <v>0</v>
      </c>
      <c r="BF519" s="193">
        <f>IF(N519="snížená",J519,0)</f>
        <v>0</v>
      </c>
      <c r="BG519" s="193">
        <f>IF(N519="zákl. přenesená",J519,0)</f>
        <v>0</v>
      </c>
      <c r="BH519" s="193">
        <f>IF(N519="sníž. přenesená",J519,0)</f>
        <v>0</v>
      </c>
      <c r="BI519" s="193">
        <f>IF(N519="nulová",J519,0)</f>
        <v>0</v>
      </c>
      <c r="BJ519" s="18" t="s">
        <v>80</v>
      </c>
      <c r="BK519" s="193">
        <f>ROUND(I519*H519,2)</f>
        <v>0</v>
      </c>
      <c r="BL519" s="18" t="s">
        <v>243</v>
      </c>
      <c r="BM519" s="192" t="s">
        <v>852</v>
      </c>
    </row>
    <row r="520" s="2" customFormat="1" ht="49.05" customHeight="1">
      <c r="A520" s="37"/>
      <c r="B520" s="179"/>
      <c r="C520" s="180" t="s">
        <v>853</v>
      </c>
      <c r="D520" s="180" t="s">
        <v>152</v>
      </c>
      <c r="E520" s="181" t="s">
        <v>854</v>
      </c>
      <c r="F520" s="182" t="s">
        <v>855</v>
      </c>
      <c r="G520" s="183" t="s">
        <v>268</v>
      </c>
      <c r="H520" s="184">
        <v>1</v>
      </c>
      <c r="I520" s="185"/>
      <c r="J520" s="186">
        <f>ROUND(I520*H520,2)</f>
        <v>0</v>
      </c>
      <c r="K520" s="187"/>
      <c r="L520" s="38"/>
      <c r="M520" s="188" t="s">
        <v>1</v>
      </c>
      <c r="N520" s="189" t="s">
        <v>38</v>
      </c>
      <c r="O520" s="76"/>
      <c r="P520" s="190">
        <f>O520*H520</f>
        <v>0</v>
      </c>
      <c r="Q520" s="190">
        <v>0</v>
      </c>
      <c r="R520" s="190">
        <f>Q520*H520</f>
        <v>0</v>
      </c>
      <c r="S520" s="190">
        <v>0</v>
      </c>
      <c r="T520" s="191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2" t="s">
        <v>243</v>
      </c>
      <c r="AT520" s="192" t="s">
        <v>152</v>
      </c>
      <c r="AU520" s="192" t="s">
        <v>82</v>
      </c>
      <c r="AY520" s="18" t="s">
        <v>150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18" t="s">
        <v>80</v>
      </c>
      <c r="BK520" s="193">
        <f>ROUND(I520*H520,2)</f>
        <v>0</v>
      </c>
      <c r="BL520" s="18" t="s">
        <v>243</v>
      </c>
      <c r="BM520" s="192" t="s">
        <v>856</v>
      </c>
    </row>
    <row r="521" s="2" customFormat="1" ht="49.05" customHeight="1">
      <c r="A521" s="37"/>
      <c r="B521" s="179"/>
      <c r="C521" s="180" t="s">
        <v>857</v>
      </c>
      <c r="D521" s="180" t="s">
        <v>152</v>
      </c>
      <c r="E521" s="181" t="s">
        <v>858</v>
      </c>
      <c r="F521" s="182" t="s">
        <v>859</v>
      </c>
      <c r="G521" s="183" t="s">
        <v>268</v>
      </c>
      <c r="H521" s="184">
        <v>2</v>
      </c>
      <c r="I521" s="185"/>
      <c r="J521" s="186">
        <f>ROUND(I521*H521,2)</f>
        <v>0</v>
      </c>
      <c r="K521" s="187"/>
      <c r="L521" s="38"/>
      <c r="M521" s="188" t="s">
        <v>1</v>
      </c>
      <c r="N521" s="189" t="s">
        <v>38</v>
      </c>
      <c r="O521" s="76"/>
      <c r="P521" s="190">
        <f>O521*H521</f>
        <v>0</v>
      </c>
      <c r="Q521" s="190">
        <v>0</v>
      </c>
      <c r="R521" s="190">
        <f>Q521*H521</f>
        <v>0</v>
      </c>
      <c r="S521" s="190">
        <v>0</v>
      </c>
      <c r="T521" s="191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2" t="s">
        <v>243</v>
      </c>
      <c r="AT521" s="192" t="s">
        <v>152</v>
      </c>
      <c r="AU521" s="192" t="s">
        <v>82</v>
      </c>
      <c r="AY521" s="18" t="s">
        <v>150</v>
      </c>
      <c r="BE521" s="193">
        <f>IF(N521="základní",J521,0)</f>
        <v>0</v>
      </c>
      <c r="BF521" s="193">
        <f>IF(N521="snížená",J521,0)</f>
        <v>0</v>
      </c>
      <c r="BG521" s="193">
        <f>IF(N521="zákl. přenesená",J521,0)</f>
        <v>0</v>
      </c>
      <c r="BH521" s="193">
        <f>IF(N521="sníž. přenesená",J521,0)</f>
        <v>0</v>
      </c>
      <c r="BI521" s="193">
        <f>IF(N521="nulová",J521,0)</f>
        <v>0</v>
      </c>
      <c r="BJ521" s="18" t="s">
        <v>80</v>
      </c>
      <c r="BK521" s="193">
        <f>ROUND(I521*H521,2)</f>
        <v>0</v>
      </c>
      <c r="BL521" s="18" t="s">
        <v>243</v>
      </c>
      <c r="BM521" s="192" t="s">
        <v>860</v>
      </c>
    </row>
    <row r="522" s="2" customFormat="1" ht="49.05" customHeight="1">
      <c r="A522" s="37"/>
      <c r="B522" s="179"/>
      <c r="C522" s="180" t="s">
        <v>861</v>
      </c>
      <c r="D522" s="180" t="s">
        <v>152</v>
      </c>
      <c r="E522" s="181" t="s">
        <v>862</v>
      </c>
      <c r="F522" s="182" t="s">
        <v>863</v>
      </c>
      <c r="G522" s="183" t="s">
        <v>268</v>
      </c>
      <c r="H522" s="184">
        <v>1</v>
      </c>
      <c r="I522" s="185"/>
      <c r="J522" s="186">
        <f>ROUND(I522*H522,2)</f>
        <v>0</v>
      </c>
      <c r="K522" s="187"/>
      <c r="L522" s="38"/>
      <c r="M522" s="188" t="s">
        <v>1</v>
      </c>
      <c r="N522" s="189" t="s">
        <v>38</v>
      </c>
      <c r="O522" s="76"/>
      <c r="P522" s="190">
        <f>O522*H522</f>
        <v>0</v>
      </c>
      <c r="Q522" s="190">
        <v>0</v>
      </c>
      <c r="R522" s="190">
        <f>Q522*H522</f>
        <v>0</v>
      </c>
      <c r="S522" s="190">
        <v>0</v>
      </c>
      <c r="T522" s="191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2" t="s">
        <v>243</v>
      </c>
      <c r="AT522" s="192" t="s">
        <v>152</v>
      </c>
      <c r="AU522" s="192" t="s">
        <v>82</v>
      </c>
      <c r="AY522" s="18" t="s">
        <v>150</v>
      </c>
      <c r="BE522" s="193">
        <f>IF(N522="základní",J522,0)</f>
        <v>0</v>
      </c>
      <c r="BF522" s="193">
        <f>IF(N522="snížená",J522,0)</f>
        <v>0</v>
      </c>
      <c r="BG522" s="193">
        <f>IF(N522="zákl. přenesená",J522,0)</f>
        <v>0</v>
      </c>
      <c r="BH522" s="193">
        <f>IF(N522="sníž. přenesená",J522,0)</f>
        <v>0</v>
      </c>
      <c r="BI522" s="193">
        <f>IF(N522="nulová",J522,0)</f>
        <v>0</v>
      </c>
      <c r="BJ522" s="18" t="s">
        <v>80</v>
      </c>
      <c r="BK522" s="193">
        <f>ROUND(I522*H522,2)</f>
        <v>0</v>
      </c>
      <c r="BL522" s="18" t="s">
        <v>243</v>
      </c>
      <c r="BM522" s="192" t="s">
        <v>864</v>
      </c>
    </row>
    <row r="523" s="2" customFormat="1" ht="49.05" customHeight="1">
      <c r="A523" s="37"/>
      <c r="B523" s="179"/>
      <c r="C523" s="180" t="s">
        <v>865</v>
      </c>
      <c r="D523" s="180" t="s">
        <v>152</v>
      </c>
      <c r="E523" s="181" t="s">
        <v>866</v>
      </c>
      <c r="F523" s="182" t="s">
        <v>867</v>
      </c>
      <c r="G523" s="183" t="s">
        <v>268</v>
      </c>
      <c r="H523" s="184">
        <v>2</v>
      </c>
      <c r="I523" s="185"/>
      <c r="J523" s="186">
        <f>ROUND(I523*H523,2)</f>
        <v>0</v>
      </c>
      <c r="K523" s="187"/>
      <c r="L523" s="38"/>
      <c r="M523" s="188" t="s">
        <v>1</v>
      </c>
      <c r="N523" s="189" t="s">
        <v>38</v>
      </c>
      <c r="O523" s="76"/>
      <c r="P523" s="190">
        <f>O523*H523</f>
        <v>0</v>
      </c>
      <c r="Q523" s="190">
        <v>0</v>
      </c>
      <c r="R523" s="190">
        <f>Q523*H523</f>
        <v>0</v>
      </c>
      <c r="S523" s="190">
        <v>0</v>
      </c>
      <c r="T523" s="191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2" t="s">
        <v>243</v>
      </c>
      <c r="AT523" s="192" t="s">
        <v>152</v>
      </c>
      <c r="AU523" s="192" t="s">
        <v>82</v>
      </c>
      <c r="AY523" s="18" t="s">
        <v>150</v>
      </c>
      <c r="BE523" s="193">
        <f>IF(N523="základní",J523,0)</f>
        <v>0</v>
      </c>
      <c r="BF523" s="193">
        <f>IF(N523="snížená",J523,0)</f>
        <v>0</v>
      </c>
      <c r="BG523" s="193">
        <f>IF(N523="zákl. přenesená",J523,0)</f>
        <v>0</v>
      </c>
      <c r="BH523" s="193">
        <f>IF(N523="sníž. přenesená",J523,0)</f>
        <v>0</v>
      </c>
      <c r="BI523" s="193">
        <f>IF(N523="nulová",J523,0)</f>
        <v>0</v>
      </c>
      <c r="BJ523" s="18" t="s">
        <v>80</v>
      </c>
      <c r="BK523" s="193">
        <f>ROUND(I523*H523,2)</f>
        <v>0</v>
      </c>
      <c r="BL523" s="18" t="s">
        <v>243</v>
      </c>
      <c r="BM523" s="192" t="s">
        <v>868</v>
      </c>
    </row>
    <row r="524" s="2" customFormat="1" ht="49.05" customHeight="1">
      <c r="A524" s="37"/>
      <c r="B524" s="179"/>
      <c r="C524" s="180" t="s">
        <v>869</v>
      </c>
      <c r="D524" s="180" t="s">
        <v>152</v>
      </c>
      <c r="E524" s="181" t="s">
        <v>870</v>
      </c>
      <c r="F524" s="182" t="s">
        <v>871</v>
      </c>
      <c r="G524" s="183" t="s">
        <v>268</v>
      </c>
      <c r="H524" s="184">
        <v>1</v>
      </c>
      <c r="I524" s="185"/>
      <c r="J524" s="186">
        <f>ROUND(I524*H524,2)</f>
        <v>0</v>
      </c>
      <c r="K524" s="187"/>
      <c r="L524" s="38"/>
      <c r="M524" s="188" t="s">
        <v>1</v>
      </c>
      <c r="N524" s="189" t="s">
        <v>38</v>
      </c>
      <c r="O524" s="76"/>
      <c r="P524" s="190">
        <f>O524*H524</f>
        <v>0</v>
      </c>
      <c r="Q524" s="190">
        <v>0</v>
      </c>
      <c r="R524" s="190">
        <f>Q524*H524</f>
        <v>0</v>
      </c>
      <c r="S524" s="190">
        <v>0</v>
      </c>
      <c r="T524" s="191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2" t="s">
        <v>243</v>
      </c>
      <c r="AT524" s="192" t="s">
        <v>152</v>
      </c>
      <c r="AU524" s="192" t="s">
        <v>82</v>
      </c>
      <c r="AY524" s="18" t="s">
        <v>150</v>
      </c>
      <c r="BE524" s="193">
        <f>IF(N524="základní",J524,0)</f>
        <v>0</v>
      </c>
      <c r="BF524" s="193">
        <f>IF(N524="snížená",J524,0)</f>
        <v>0</v>
      </c>
      <c r="BG524" s="193">
        <f>IF(N524="zákl. přenesená",J524,0)</f>
        <v>0</v>
      </c>
      <c r="BH524" s="193">
        <f>IF(N524="sníž. přenesená",J524,0)</f>
        <v>0</v>
      </c>
      <c r="BI524" s="193">
        <f>IF(N524="nulová",J524,0)</f>
        <v>0</v>
      </c>
      <c r="BJ524" s="18" t="s">
        <v>80</v>
      </c>
      <c r="BK524" s="193">
        <f>ROUND(I524*H524,2)</f>
        <v>0</v>
      </c>
      <c r="BL524" s="18" t="s">
        <v>243</v>
      </c>
      <c r="BM524" s="192" t="s">
        <v>872</v>
      </c>
    </row>
    <row r="525" s="2" customFormat="1" ht="49.05" customHeight="1">
      <c r="A525" s="37"/>
      <c r="B525" s="179"/>
      <c r="C525" s="180" t="s">
        <v>873</v>
      </c>
      <c r="D525" s="180" t="s">
        <v>152</v>
      </c>
      <c r="E525" s="181" t="s">
        <v>874</v>
      </c>
      <c r="F525" s="182" t="s">
        <v>875</v>
      </c>
      <c r="G525" s="183" t="s">
        <v>268</v>
      </c>
      <c r="H525" s="184">
        <v>1</v>
      </c>
      <c r="I525" s="185"/>
      <c r="J525" s="186">
        <f>ROUND(I525*H525,2)</f>
        <v>0</v>
      </c>
      <c r="K525" s="187"/>
      <c r="L525" s="38"/>
      <c r="M525" s="188" t="s">
        <v>1</v>
      </c>
      <c r="N525" s="189" t="s">
        <v>38</v>
      </c>
      <c r="O525" s="76"/>
      <c r="P525" s="190">
        <f>O525*H525</f>
        <v>0</v>
      </c>
      <c r="Q525" s="190">
        <v>0</v>
      </c>
      <c r="R525" s="190">
        <f>Q525*H525</f>
        <v>0</v>
      </c>
      <c r="S525" s="190">
        <v>0</v>
      </c>
      <c r="T525" s="191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2" t="s">
        <v>243</v>
      </c>
      <c r="AT525" s="192" t="s">
        <v>152</v>
      </c>
      <c r="AU525" s="192" t="s">
        <v>82</v>
      </c>
      <c r="AY525" s="18" t="s">
        <v>150</v>
      </c>
      <c r="BE525" s="193">
        <f>IF(N525="základní",J525,0)</f>
        <v>0</v>
      </c>
      <c r="BF525" s="193">
        <f>IF(N525="snížená",J525,0)</f>
        <v>0</v>
      </c>
      <c r="BG525" s="193">
        <f>IF(N525="zákl. přenesená",J525,0)</f>
        <v>0</v>
      </c>
      <c r="BH525" s="193">
        <f>IF(N525="sníž. přenesená",J525,0)</f>
        <v>0</v>
      </c>
      <c r="BI525" s="193">
        <f>IF(N525="nulová",J525,0)</f>
        <v>0</v>
      </c>
      <c r="BJ525" s="18" t="s">
        <v>80</v>
      </c>
      <c r="BK525" s="193">
        <f>ROUND(I525*H525,2)</f>
        <v>0</v>
      </c>
      <c r="BL525" s="18" t="s">
        <v>243</v>
      </c>
      <c r="BM525" s="192" t="s">
        <v>876</v>
      </c>
    </row>
    <row r="526" s="12" customFormat="1" ht="22.8" customHeight="1">
      <c r="A526" s="12"/>
      <c r="B526" s="166"/>
      <c r="C526" s="12"/>
      <c r="D526" s="167" t="s">
        <v>72</v>
      </c>
      <c r="E526" s="177" t="s">
        <v>877</v>
      </c>
      <c r="F526" s="177" t="s">
        <v>878</v>
      </c>
      <c r="G526" s="12"/>
      <c r="H526" s="12"/>
      <c r="I526" s="169"/>
      <c r="J526" s="178">
        <f>BK526</f>
        <v>0</v>
      </c>
      <c r="K526" s="12"/>
      <c r="L526" s="166"/>
      <c r="M526" s="171"/>
      <c r="N526" s="172"/>
      <c r="O526" s="172"/>
      <c r="P526" s="173">
        <f>SUM(P527:P576)</f>
        <v>0</v>
      </c>
      <c r="Q526" s="172"/>
      <c r="R526" s="173">
        <f>SUM(R527:R576)</f>
        <v>1.0414159999999999</v>
      </c>
      <c r="S526" s="172"/>
      <c r="T526" s="174">
        <f>SUM(T527:T576)</f>
        <v>18.588199199999998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67" t="s">
        <v>82</v>
      </c>
      <c r="AT526" s="175" t="s">
        <v>72</v>
      </c>
      <c r="AU526" s="175" t="s">
        <v>80</v>
      </c>
      <c r="AY526" s="167" t="s">
        <v>150</v>
      </c>
      <c r="BK526" s="176">
        <f>SUM(BK527:BK576)</f>
        <v>0</v>
      </c>
    </row>
    <row r="527" s="2" customFormat="1" ht="44.25" customHeight="1">
      <c r="A527" s="37"/>
      <c r="B527" s="179"/>
      <c r="C527" s="180" t="s">
        <v>879</v>
      </c>
      <c r="D527" s="180" t="s">
        <v>152</v>
      </c>
      <c r="E527" s="181" t="s">
        <v>880</v>
      </c>
      <c r="F527" s="182" t="s">
        <v>881</v>
      </c>
      <c r="G527" s="183" t="s">
        <v>268</v>
      </c>
      <c r="H527" s="184">
        <v>1</v>
      </c>
      <c r="I527" s="185"/>
      <c r="J527" s="186">
        <f>ROUND(I527*H527,2)</f>
        <v>0</v>
      </c>
      <c r="K527" s="187"/>
      <c r="L527" s="38"/>
      <c r="M527" s="188" t="s">
        <v>1</v>
      </c>
      <c r="N527" s="189" t="s">
        <v>38</v>
      </c>
      <c r="O527" s="76"/>
      <c r="P527" s="190">
        <f>O527*H527</f>
        <v>0</v>
      </c>
      <c r="Q527" s="190">
        <v>0</v>
      </c>
      <c r="R527" s="190">
        <f>Q527*H527</f>
        <v>0</v>
      </c>
      <c r="S527" s="190">
        <v>0</v>
      </c>
      <c r="T527" s="191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2" t="s">
        <v>243</v>
      </c>
      <c r="AT527" s="192" t="s">
        <v>152</v>
      </c>
      <c r="AU527" s="192" t="s">
        <v>82</v>
      </c>
      <c r="AY527" s="18" t="s">
        <v>150</v>
      </c>
      <c r="BE527" s="193">
        <f>IF(N527="základní",J527,0)</f>
        <v>0</v>
      </c>
      <c r="BF527" s="193">
        <f>IF(N527="snížená",J527,0)</f>
        <v>0</v>
      </c>
      <c r="BG527" s="193">
        <f>IF(N527="zákl. přenesená",J527,0)</f>
        <v>0</v>
      </c>
      <c r="BH527" s="193">
        <f>IF(N527="sníž. přenesená",J527,0)</f>
        <v>0</v>
      </c>
      <c r="BI527" s="193">
        <f>IF(N527="nulová",J527,0)</f>
        <v>0</v>
      </c>
      <c r="BJ527" s="18" t="s">
        <v>80</v>
      </c>
      <c r="BK527" s="193">
        <f>ROUND(I527*H527,2)</f>
        <v>0</v>
      </c>
      <c r="BL527" s="18" t="s">
        <v>243</v>
      </c>
      <c r="BM527" s="192" t="s">
        <v>882</v>
      </c>
    </row>
    <row r="528" s="2" customFormat="1" ht="16.5" customHeight="1">
      <c r="A528" s="37"/>
      <c r="B528" s="179"/>
      <c r="C528" s="180" t="s">
        <v>883</v>
      </c>
      <c r="D528" s="180" t="s">
        <v>152</v>
      </c>
      <c r="E528" s="181" t="s">
        <v>884</v>
      </c>
      <c r="F528" s="182" t="s">
        <v>885</v>
      </c>
      <c r="G528" s="183" t="s">
        <v>279</v>
      </c>
      <c r="H528" s="184">
        <v>1.8999999999999999</v>
      </c>
      <c r="I528" s="185"/>
      <c r="J528" s="186">
        <f>ROUND(I528*H528,2)</f>
        <v>0</v>
      </c>
      <c r="K528" s="187"/>
      <c r="L528" s="38"/>
      <c r="M528" s="188" t="s">
        <v>1</v>
      </c>
      <c r="N528" s="189" t="s">
        <v>38</v>
      </c>
      <c r="O528" s="76"/>
      <c r="P528" s="190">
        <f>O528*H528</f>
        <v>0</v>
      </c>
      <c r="Q528" s="190">
        <v>0</v>
      </c>
      <c r="R528" s="190">
        <f>Q528*H528</f>
        <v>0</v>
      </c>
      <c r="S528" s="190">
        <v>0</v>
      </c>
      <c r="T528" s="191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2" t="s">
        <v>243</v>
      </c>
      <c r="AT528" s="192" t="s">
        <v>152</v>
      </c>
      <c r="AU528" s="192" t="s">
        <v>82</v>
      </c>
      <c r="AY528" s="18" t="s">
        <v>150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18" t="s">
        <v>80</v>
      </c>
      <c r="BK528" s="193">
        <f>ROUND(I528*H528,2)</f>
        <v>0</v>
      </c>
      <c r="BL528" s="18" t="s">
        <v>243</v>
      </c>
      <c r="BM528" s="192" t="s">
        <v>886</v>
      </c>
    </row>
    <row r="529" s="2" customFormat="1" ht="24.15" customHeight="1">
      <c r="A529" s="37"/>
      <c r="B529" s="179"/>
      <c r="C529" s="180" t="s">
        <v>887</v>
      </c>
      <c r="D529" s="180" t="s">
        <v>152</v>
      </c>
      <c r="E529" s="181" t="s">
        <v>888</v>
      </c>
      <c r="F529" s="182" t="s">
        <v>889</v>
      </c>
      <c r="G529" s="183" t="s">
        <v>268</v>
      </c>
      <c r="H529" s="184">
        <v>6</v>
      </c>
      <c r="I529" s="185"/>
      <c r="J529" s="186">
        <f>ROUND(I529*H529,2)</f>
        <v>0</v>
      </c>
      <c r="K529" s="187"/>
      <c r="L529" s="38"/>
      <c r="M529" s="188" t="s">
        <v>1</v>
      </c>
      <c r="N529" s="189" t="s">
        <v>38</v>
      </c>
      <c r="O529" s="76"/>
      <c r="P529" s="190">
        <f>O529*H529</f>
        <v>0</v>
      </c>
      <c r="Q529" s="190">
        <v>0</v>
      </c>
      <c r="R529" s="190">
        <f>Q529*H529</f>
        <v>0</v>
      </c>
      <c r="S529" s="190">
        <v>0</v>
      </c>
      <c r="T529" s="191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92" t="s">
        <v>243</v>
      </c>
      <c r="AT529" s="192" t="s">
        <v>152</v>
      </c>
      <c r="AU529" s="192" t="s">
        <v>82</v>
      </c>
      <c r="AY529" s="18" t="s">
        <v>150</v>
      </c>
      <c r="BE529" s="193">
        <f>IF(N529="základní",J529,0)</f>
        <v>0</v>
      </c>
      <c r="BF529" s="193">
        <f>IF(N529="snížená",J529,0)</f>
        <v>0</v>
      </c>
      <c r="BG529" s="193">
        <f>IF(N529="zákl. přenesená",J529,0)</f>
        <v>0</v>
      </c>
      <c r="BH529" s="193">
        <f>IF(N529="sníž. přenesená",J529,0)</f>
        <v>0</v>
      </c>
      <c r="BI529" s="193">
        <f>IF(N529="nulová",J529,0)</f>
        <v>0</v>
      </c>
      <c r="BJ529" s="18" t="s">
        <v>80</v>
      </c>
      <c r="BK529" s="193">
        <f>ROUND(I529*H529,2)</f>
        <v>0</v>
      </c>
      <c r="BL529" s="18" t="s">
        <v>243</v>
      </c>
      <c r="BM529" s="192" t="s">
        <v>890</v>
      </c>
    </row>
    <row r="530" s="2" customFormat="1" ht="37.8" customHeight="1">
      <c r="A530" s="37"/>
      <c r="B530" s="179"/>
      <c r="C530" s="180" t="s">
        <v>891</v>
      </c>
      <c r="D530" s="180" t="s">
        <v>152</v>
      </c>
      <c r="E530" s="181" t="s">
        <v>892</v>
      </c>
      <c r="F530" s="182" t="s">
        <v>893</v>
      </c>
      <c r="G530" s="183" t="s">
        <v>894</v>
      </c>
      <c r="H530" s="184">
        <v>964</v>
      </c>
      <c r="I530" s="185"/>
      <c r="J530" s="186">
        <f>ROUND(I530*H530,2)</f>
        <v>0</v>
      </c>
      <c r="K530" s="187"/>
      <c r="L530" s="38"/>
      <c r="M530" s="188" t="s">
        <v>1</v>
      </c>
      <c r="N530" s="189" t="s">
        <v>38</v>
      </c>
      <c r="O530" s="76"/>
      <c r="P530" s="190">
        <f>O530*H530</f>
        <v>0</v>
      </c>
      <c r="Q530" s="190">
        <v>0.001</v>
      </c>
      <c r="R530" s="190">
        <f>Q530*H530</f>
        <v>0.96399999999999997</v>
      </c>
      <c r="S530" s="190">
        <v>0</v>
      </c>
      <c r="T530" s="191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2" t="s">
        <v>243</v>
      </c>
      <c r="AT530" s="192" t="s">
        <v>152</v>
      </c>
      <c r="AU530" s="192" t="s">
        <v>82</v>
      </c>
      <c r="AY530" s="18" t="s">
        <v>150</v>
      </c>
      <c r="BE530" s="193">
        <f>IF(N530="základní",J530,0)</f>
        <v>0</v>
      </c>
      <c r="BF530" s="193">
        <f>IF(N530="snížená",J530,0)</f>
        <v>0</v>
      </c>
      <c r="BG530" s="193">
        <f>IF(N530="zákl. přenesená",J530,0)</f>
        <v>0</v>
      </c>
      <c r="BH530" s="193">
        <f>IF(N530="sníž. přenesená",J530,0)</f>
        <v>0</v>
      </c>
      <c r="BI530" s="193">
        <f>IF(N530="nulová",J530,0)</f>
        <v>0</v>
      </c>
      <c r="BJ530" s="18" t="s">
        <v>80</v>
      </c>
      <c r="BK530" s="193">
        <f>ROUND(I530*H530,2)</f>
        <v>0</v>
      </c>
      <c r="BL530" s="18" t="s">
        <v>243</v>
      </c>
      <c r="BM530" s="192" t="s">
        <v>895</v>
      </c>
    </row>
    <row r="531" s="2" customFormat="1" ht="16.5" customHeight="1">
      <c r="A531" s="37"/>
      <c r="B531" s="179"/>
      <c r="C531" s="180" t="s">
        <v>896</v>
      </c>
      <c r="D531" s="180" t="s">
        <v>152</v>
      </c>
      <c r="E531" s="181" t="s">
        <v>897</v>
      </c>
      <c r="F531" s="182" t="s">
        <v>898</v>
      </c>
      <c r="G531" s="183" t="s">
        <v>375</v>
      </c>
      <c r="H531" s="184">
        <v>1</v>
      </c>
      <c r="I531" s="185"/>
      <c r="J531" s="186">
        <f>ROUND(I531*H531,2)</f>
        <v>0</v>
      </c>
      <c r="K531" s="187"/>
      <c r="L531" s="38"/>
      <c r="M531" s="188" t="s">
        <v>1</v>
      </c>
      <c r="N531" s="189" t="s">
        <v>38</v>
      </c>
      <c r="O531" s="76"/>
      <c r="P531" s="190">
        <f>O531*H531</f>
        <v>0</v>
      </c>
      <c r="Q531" s="190">
        <v>0</v>
      </c>
      <c r="R531" s="190">
        <f>Q531*H531</f>
        <v>0</v>
      </c>
      <c r="S531" s="190">
        <v>0</v>
      </c>
      <c r="T531" s="191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2" t="s">
        <v>243</v>
      </c>
      <c r="AT531" s="192" t="s">
        <v>152</v>
      </c>
      <c r="AU531" s="192" t="s">
        <v>82</v>
      </c>
      <c r="AY531" s="18" t="s">
        <v>150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18" t="s">
        <v>80</v>
      </c>
      <c r="BK531" s="193">
        <f>ROUND(I531*H531,2)</f>
        <v>0</v>
      </c>
      <c r="BL531" s="18" t="s">
        <v>243</v>
      </c>
      <c r="BM531" s="192" t="s">
        <v>899</v>
      </c>
    </row>
    <row r="532" s="2" customFormat="1" ht="16.5" customHeight="1">
      <c r="A532" s="37"/>
      <c r="B532" s="179"/>
      <c r="C532" s="180" t="s">
        <v>900</v>
      </c>
      <c r="D532" s="180" t="s">
        <v>152</v>
      </c>
      <c r="E532" s="181" t="s">
        <v>901</v>
      </c>
      <c r="F532" s="182" t="s">
        <v>902</v>
      </c>
      <c r="G532" s="183" t="s">
        <v>155</v>
      </c>
      <c r="H532" s="184">
        <v>42.799999999999997</v>
      </c>
      <c r="I532" s="185"/>
      <c r="J532" s="186">
        <f>ROUND(I532*H532,2)</f>
        <v>0</v>
      </c>
      <c r="K532" s="187"/>
      <c r="L532" s="38"/>
      <c r="M532" s="188" t="s">
        <v>1</v>
      </c>
      <c r="N532" s="189" t="s">
        <v>38</v>
      </c>
      <c r="O532" s="76"/>
      <c r="P532" s="190">
        <f>O532*H532</f>
        <v>0</v>
      </c>
      <c r="Q532" s="190">
        <v>0</v>
      </c>
      <c r="R532" s="190">
        <f>Q532*H532</f>
        <v>0</v>
      </c>
      <c r="S532" s="190">
        <v>0</v>
      </c>
      <c r="T532" s="19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2" t="s">
        <v>243</v>
      </c>
      <c r="AT532" s="192" t="s">
        <v>152</v>
      </c>
      <c r="AU532" s="192" t="s">
        <v>82</v>
      </c>
      <c r="AY532" s="18" t="s">
        <v>150</v>
      </c>
      <c r="BE532" s="193">
        <f>IF(N532="základní",J532,0)</f>
        <v>0</v>
      </c>
      <c r="BF532" s="193">
        <f>IF(N532="snížená",J532,0)</f>
        <v>0</v>
      </c>
      <c r="BG532" s="193">
        <f>IF(N532="zákl. přenesená",J532,0)</f>
        <v>0</v>
      </c>
      <c r="BH532" s="193">
        <f>IF(N532="sníž. přenesená",J532,0)</f>
        <v>0</v>
      </c>
      <c r="BI532" s="193">
        <f>IF(N532="nulová",J532,0)</f>
        <v>0</v>
      </c>
      <c r="BJ532" s="18" t="s">
        <v>80</v>
      </c>
      <c r="BK532" s="193">
        <f>ROUND(I532*H532,2)</f>
        <v>0</v>
      </c>
      <c r="BL532" s="18" t="s">
        <v>243</v>
      </c>
      <c r="BM532" s="192" t="s">
        <v>903</v>
      </c>
    </row>
    <row r="533" s="15" customFormat="1">
      <c r="A533" s="15"/>
      <c r="B533" s="211"/>
      <c r="C533" s="15"/>
      <c r="D533" s="195" t="s">
        <v>158</v>
      </c>
      <c r="E533" s="212" t="s">
        <v>1</v>
      </c>
      <c r="F533" s="213" t="s">
        <v>626</v>
      </c>
      <c r="G533" s="15"/>
      <c r="H533" s="212" t="s">
        <v>1</v>
      </c>
      <c r="I533" s="214"/>
      <c r="J533" s="15"/>
      <c r="K533" s="15"/>
      <c r="L533" s="211"/>
      <c r="M533" s="215"/>
      <c r="N533" s="216"/>
      <c r="O533" s="216"/>
      <c r="P533" s="216"/>
      <c r="Q533" s="216"/>
      <c r="R533" s="216"/>
      <c r="S533" s="216"/>
      <c r="T533" s="217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12" t="s">
        <v>158</v>
      </c>
      <c r="AU533" s="212" t="s">
        <v>82</v>
      </c>
      <c r="AV533" s="15" t="s">
        <v>80</v>
      </c>
      <c r="AW533" s="15" t="s">
        <v>30</v>
      </c>
      <c r="AX533" s="15" t="s">
        <v>73</v>
      </c>
      <c r="AY533" s="212" t="s">
        <v>150</v>
      </c>
    </row>
    <row r="534" s="13" customFormat="1">
      <c r="A534" s="13"/>
      <c r="B534" s="194"/>
      <c r="C534" s="13"/>
      <c r="D534" s="195" t="s">
        <v>158</v>
      </c>
      <c r="E534" s="196" t="s">
        <v>1</v>
      </c>
      <c r="F534" s="197" t="s">
        <v>904</v>
      </c>
      <c r="G534" s="13"/>
      <c r="H534" s="198">
        <v>42.799999999999997</v>
      </c>
      <c r="I534" s="199"/>
      <c r="J534" s="13"/>
      <c r="K534" s="13"/>
      <c r="L534" s="194"/>
      <c r="M534" s="200"/>
      <c r="N534" s="201"/>
      <c r="O534" s="201"/>
      <c r="P534" s="201"/>
      <c r="Q534" s="201"/>
      <c r="R534" s="201"/>
      <c r="S534" s="201"/>
      <c r="T534" s="20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6" t="s">
        <v>158</v>
      </c>
      <c r="AU534" s="196" t="s">
        <v>82</v>
      </c>
      <c r="AV534" s="13" t="s">
        <v>82</v>
      </c>
      <c r="AW534" s="13" t="s">
        <v>30</v>
      </c>
      <c r="AX534" s="13" t="s">
        <v>80</v>
      </c>
      <c r="AY534" s="196" t="s">
        <v>150</v>
      </c>
    </row>
    <row r="535" s="2" customFormat="1" ht="16.5" customHeight="1">
      <c r="A535" s="37"/>
      <c r="B535" s="179"/>
      <c r="C535" s="180" t="s">
        <v>905</v>
      </c>
      <c r="D535" s="180" t="s">
        <v>152</v>
      </c>
      <c r="E535" s="181" t="s">
        <v>906</v>
      </c>
      <c r="F535" s="182" t="s">
        <v>907</v>
      </c>
      <c r="G535" s="183" t="s">
        <v>155</v>
      </c>
      <c r="H535" s="184">
        <v>42.799999999999997</v>
      </c>
      <c r="I535" s="185"/>
      <c r="J535" s="186">
        <f>ROUND(I535*H535,2)</f>
        <v>0</v>
      </c>
      <c r="K535" s="187"/>
      <c r="L535" s="38"/>
      <c r="M535" s="188" t="s">
        <v>1</v>
      </c>
      <c r="N535" s="189" t="s">
        <v>38</v>
      </c>
      <c r="O535" s="76"/>
      <c r="P535" s="190">
        <f>O535*H535</f>
        <v>0</v>
      </c>
      <c r="Q535" s="190">
        <v>0</v>
      </c>
      <c r="R535" s="190">
        <f>Q535*H535</f>
        <v>0</v>
      </c>
      <c r="S535" s="190">
        <v>0</v>
      </c>
      <c r="T535" s="191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2" t="s">
        <v>243</v>
      </c>
      <c r="AT535" s="192" t="s">
        <v>152</v>
      </c>
      <c r="AU535" s="192" t="s">
        <v>82</v>
      </c>
      <c r="AY535" s="18" t="s">
        <v>150</v>
      </c>
      <c r="BE535" s="193">
        <f>IF(N535="základní",J535,0)</f>
        <v>0</v>
      </c>
      <c r="BF535" s="193">
        <f>IF(N535="snížená",J535,0)</f>
        <v>0</v>
      </c>
      <c r="BG535" s="193">
        <f>IF(N535="zákl. přenesená",J535,0)</f>
        <v>0</v>
      </c>
      <c r="BH535" s="193">
        <f>IF(N535="sníž. přenesená",J535,0)</f>
        <v>0</v>
      </c>
      <c r="BI535" s="193">
        <f>IF(N535="nulová",J535,0)</f>
        <v>0</v>
      </c>
      <c r="BJ535" s="18" t="s">
        <v>80</v>
      </c>
      <c r="BK535" s="193">
        <f>ROUND(I535*H535,2)</f>
        <v>0</v>
      </c>
      <c r="BL535" s="18" t="s">
        <v>243</v>
      </c>
      <c r="BM535" s="192" t="s">
        <v>908</v>
      </c>
    </row>
    <row r="536" s="15" customFormat="1">
      <c r="A536" s="15"/>
      <c r="B536" s="211"/>
      <c r="C536" s="15"/>
      <c r="D536" s="195" t="s">
        <v>158</v>
      </c>
      <c r="E536" s="212" t="s">
        <v>1</v>
      </c>
      <c r="F536" s="213" t="s">
        <v>626</v>
      </c>
      <c r="G536" s="15"/>
      <c r="H536" s="212" t="s">
        <v>1</v>
      </c>
      <c r="I536" s="214"/>
      <c r="J536" s="15"/>
      <c r="K536" s="15"/>
      <c r="L536" s="211"/>
      <c r="M536" s="215"/>
      <c r="N536" s="216"/>
      <c r="O536" s="216"/>
      <c r="P536" s="216"/>
      <c r="Q536" s="216"/>
      <c r="R536" s="216"/>
      <c r="S536" s="216"/>
      <c r="T536" s="217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12" t="s">
        <v>158</v>
      </c>
      <c r="AU536" s="212" t="s">
        <v>82</v>
      </c>
      <c r="AV536" s="15" t="s">
        <v>80</v>
      </c>
      <c r="AW536" s="15" t="s">
        <v>30</v>
      </c>
      <c r="AX536" s="15" t="s">
        <v>73</v>
      </c>
      <c r="AY536" s="212" t="s">
        <v>150</v>
      </c>
    </row>
    <row r="537" s="13" customFormat="1">
      <c r="A537" s="13"/>
      <c r="B537" s="194"/>
      <c r="C537" s="13"/>
      <c r="D537" s="195" t="s">
        <v>158</v>
      </c>
      <c r="E537" s="196" t="s">
        <v>1</v>
      </c>
      <c r="F537" s="197" t="s">
        <v>904</v>
      </c>
      <c r="G537" s="13"/>
      <c r="H537" s="198">
        <v>42.799999999999997</v>
      </c>
      <c r="I537" s="199"/>
      <c r="J537" s="13"/>
      <c r="K537" s="13"/>
      <c r="L537" s="194"/>
      <c r="M537" s="200"/>
      <c r="N537" s="201"/>
      <c r="O537" s="201"/>
      <c r="P537" s="201"/>
      <c r="Q537" s="201"/>
      <c r="R537" s="201"/>
      <c r="S537" s="201"/>
      <c r="T537" s="20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6" t="s">
        <v>158</v>
      </c>
      <c r="AU537" s="196" t="s">
        <v>82</v>
      </c>
      <c r="AV537" s="13" t="s">
        <v>82</v>
      </c>
      <c r="AW537" s="13" t="s">
        <v>30</v>
      </c>
      <c r="AX537" s="13" t="s">
        <v>80</v>
      </c>
      <c r="AY537" s="196" t="s">
        <v>150</v>
      </c>
    </row>
    <row r="538" s="2" customFormat="1" ht="66.75" customHeight="1">
      <c r="A538" s="37"/>
      <c r="B538" s="179"/>
      <c r="C538" s="180" t="s">
        <v>909</v>
      </c>
      <c r="D538" s="180" t="s">
        <v>152</v>
      </c>
      <c r="E538" s="181" t="s">
        <v>910</v>
      </c>
      <c r="F538" s="182" t="s">
        <v>911</v>
      </c>
      <c r="G538" s="183" t="s">
        <v>155</v>
      </c>
      <c r="H538" s="184">
        <v>18.5</v>
      </c>
      <c r="I538" s="185"/>
      <c r="J538" s="186">
        <f>ROUND(I538*H538,2)</f>
        <v>0</v>
      </c>
      <c r="K538" s="187"/>
      <c r="L538" s="38"/>
      <c r="M538" s="188" t="s">
        <v>1</v>
      </c>
      <c r="N538" s="189" t="s">
        <v>38</v>
      </c>
      <c r="O538" s="76"/>
      <c r="P538" s="190">
        <f>O538*H538</f>
        <v>0</v>
      </c>
      <c r="Q538" s="190">
        <v>0</v>
      </c>
      <c r="R538" s="190">
        <f>Q538*H538</f>
        <v>0</v>
      </c>
      <c r="S538" s="190">
        <v>0</v>
      </c>
      <c r="T538" s="191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2" t="s">
        <v>243</v>
      </c>
      <c r="AT538" s="192" t="s">
        <v>152</v>
      </c>
      <c r="AU538" s="192" t="s">
        <v>82</v>
      </c>
      <c r="AY538" s="18" t="s">
        <v>150</v>
      </c>
      <c r="BE538" s="193">
        <f>IF(N538="základní",J538,0)</f>
        <v>0</v>
      </c>
      <c r="BF538" s="193">
        <f>IF(N538="snížená",J538,0)</f>
        <v>0</v>
      </c>
      <c r="BG538" s="193">
        <f>IF(N538="zákl. přenesená",J538,0)</f>
        <v>0</v>
      </c>
      <c r="BH538" s="193">
        <f>IF(N538="sníž. přenesená",J538,0)</f>
        <v>0</v>
      </c>
      <c r="BI538" s="193">
        <f>IF(N538="nulová",J538,0)</f>
        <v>0</v>
      </c>
      <c r="BJ538" s="18" t="s">
        <v>80</v>
      </c>
      <c r="BK538" s="193">
        <f>ROUND(I538*H538,2)</f>
        <v>0</v>
      </c>
      <c r="BL538" s="18" t="s">
        <v>243</v>
      </c>
      <c r="BM538" s="192" t="s">
        <v>912</v>
      </c>
    </row>
    <row r="539" s="2" customFormat="1" ht="66.75" customHeight="1">
      <c r="A539" s="37"/>
      <c r="B539" s="179"/>
      <c r="C539" s="180" t="s">
        <v>913</v>
      </c>
      <c r="D539" s="180" t="s">
        <v>152</v>
      </c>
      <c r="E539" s="181" t="s">
        <v>914</v>
      </c>
      <c r="F539" s="182" t="s">
        <v>915</v>
      </c>
      <c r="G539" s="183" t="s">
        <v>155</v>
      </c>
      <c r="H539" s="184">
        <v>4.5999999999999996</v>
      </c>
      <c r="I539" s="185"/>
      <c r="J539" s="186">
        <f>ROUND(I539*H539,2)</f>
        <v>0</v>
      </c>
      <c r="K539" s="187"/>
      <c r="L539" s="38"/>
      <c r="M539" s="188" t="s">
        <v>1</v>
      </c>
      <c r="N539" s="189" t="s">
        <v>38</v>
      </c>
      <c r="O539" s="76"/>
      <c r="P539" s="190">
        <f>O539*H539</f>
        <v>0</v>
      </c>
      <c r="Q539" s="190">
        <v>0</v>
      </c>
      <c r="R539" s="190">
        <f>Q539*H539</f>
        <v>0</v>
      </c>
      <c r="S539" s="190">
        <v>0</v>
      </c>
      <c r="T539" s="191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2" t="s">
        <v>243</v>
      </c>
      <c r="AT539" s="192" t="s">
        <v>152</v>
      </c>
      <c r="AU539" s="192" t="s">
        <v>82</v>
      </c>
      <c r="AY539" s="18" t="s">
        <v>150</v>
      </c>
      <c r="BE539" s="193">
        <f>IF(N539="základní",J539,0)</f>
        <v>0</v>
      </c>
      <c r="BF539" s="193">
        <f>IF(N539="snížená",J539,0)</f>
        <v>0</v>
      </c>
      <c r="BG539" s="193">
        <f>IF(N539="zákl. přenesená",J539,0)</f>
        <v>0</v>
      </c>
      <c r="BH539" s="193">
        <f>IF(N539="sníž. přenesená",J539,0)</f>
        <v>0</v>
      </c>
      <c r="BI539" s="193">
        <f>IF(N539="nulová",J539,0)</f>
        <v>0</v>
      </c>
      <c r="BJ539" s="18" t="s">
        <v>80</v>
      </c>
      <c r="BK539" s="193">
        <f>ROUND(I539*H539,2)</f>
        <v>0</v>
      </c>
      <c r="BL539" s="18" t="s">
        <v>243</v>
      </c>
      <c r="BM539" s="192" t="s">
        <v>916</v>
      </c>
    </row>
    <row r="540" s="2" customFormat="1" ht="24.15" customHeight="1">
      <c r="A540" s="37"/>
      <c r="B540" s="179"/>
      <c r="C540" s="180" t="s">
        <v>917</v>
      </c>
      <c r="D540" s="180" t="s">
        <v>152</v>
      </c>
      <c r="E540" s="181" t="s">
        <v>918</v>
      </c>
      <c r="F540" s="182" t="s">
        <v>919</v>
      </c>
      <c r="G540" s="183" t="s">
        <v>155</v>
      </c>
      <c r="H540" s="184">
        <v>14.9</v>
      </c>
      <c r="I540" s="185"/>
      <c r="J540" s="186">
        <f>ROUND(I540*H540,2)</f>
        <v>0</v>
      </c>
      <c r="K540" s="187"/>
      <c r="L540" s="38"/>
      <c r="M540" s="188" t="s">
        <v>1</v>
      </c>
      <c r="N540" s="189" t="s">
        <v>38</v>
      </c>
      <c r="O540" s="76"/>
      <c r="P540" s="190">
        <f>O540*H540</f>
        <v>0</v>
      </c>
      <c r="Q540" s="190">
        <v>0</v>
      </c>
      <c r="R540" s="190">
        <f>Q540*H540</f>
        <v>0</v>
      </c>
      <c r="S540" s="190">
        <v>0</v>
      </c>
      <c r="T540" s="191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2" t="s">
        <v>243</v>
      </c>
      <c r="AT540" s="192" t="s">
        <v>152</v>
      </c>
      <c r="AU540" s="192" t="s">
        <v>82</v>
      </c>
      <c r="AY540" s="18" t="s">
        <v>150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18" t="s">
        <v>80</v>
      </c>
      <c r="BK540" s="193">
        <f>ROUND(I540*H540,2)</f>
        <v>0</v>
      </c>
      <c r="BL540" s="18" t="s">
        <v>243</v>
      </c>
      <c r="BM540" s="192" t="s">
        <v>920</v>
      </c>
    </row>
    <row r="541" s="2" customFormat="1" ht="24.15" customHeight="1">
      <c r="A541" s="37"/>
      <c r="B541" s="179"/>
      <c r="C541" s="180" t="s">
        <v>921</v>
      </c>
      <c r="D541" s="180" t="s">
        <v>152</v>
      </c>
      <c r="E541" s="181" t="s">
        <v>922</v>
      </c>
      <c r="F541" s="182" t="s">
        <v>923</v>
      </c>
      <c r="G541" s="183" t="s">
        <v>155</v>
      </c>
      <c r="H541" s="184">
        <v>16.399999999999999</v>
      </c>
      <c r="I541" s="185"/>
      <c r="J541" s="186">
        <f>ROUND(I541*H541,2)</f>
        <v>0</v>
      </c>
      <c r="K541" s="187"/>
      <c r="L541" s="38"/>
      <c r="M541" s="188" t="s">
        <v>1</v>
      </c>
      <c r="N541" s="189" t="s">
        <v>38</v>
      </c>
      <c r="O541" s="76"/>
      <c r="P541" s="190">
        <f>O541*H541</f>
        <v>0</v>
      </c>
      <c r="Q541" s="190">
        <v>0</v>
      </c>
      <c r="R541" s="190">
        <f>Q541*H541</f>
        <v>0</v>
      </c>
      <c r="S541" s="190">
        <v>0</v>
      </c>
      <c r="T541" s="19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2" t="s">
        <v>243</v>
      </c>
      <c r="AT541" s="192" t="s">
        <v>152</v>
      </c>
      <c r="AU541" s="192" t="s">
        <v>82</v>
      </c>
      <c r="AY541" s="18" t="s">
        <v>150</v>
      </c>
      <c r="BE541" s="193">
        <f>IF(N541="základní",J541,0)</f>
        <v>0</v>
      </c>
      <c r="BF541" s="193">
        <f>IF(N541="snížená",J541,0)</f>
        <v>0</v>
      </c>
      <c r="BG541" s="193">
        <f>IF(N541="zákl. přenesená",J541,0)</f>
        <v>0</v>
      </c>
      <c r="BH541" s="193">
        <f>IF(N541="sníž. přenesená",J541,0)</f>
        <v>0</v>
      </c>
      <c r="BI541" s="193">
        <f>IF(N541="nulová",J541,0)</f>
        <v>0</v>
      </c>
      <c r="BJ541" s="18" t="s">
        <v>80</v>
      </c>
      <c r="BK541" s="193">
        <f>ROUND(I541*H541,2)</f>
        <v>0</v>
      </c>
      <c r="BL541" s="18" t="s">
        <v>243</v>
      </c>
      <c r="BM541" s="192" t="s">
        <v>924</v>
      </c>
    </row>
    <row r="542" s="2" customFormat="1" ht="24.15" customHeight="1">
      <c r="A542" s="37"/>
      <c r="B542" s="179"/>
      <c r="C542" s="180" t="s">
        <v>925</v>
      </c>
      <c r="D542" s="180" t="s">
        <v>152</v>
      </c>
      <c r="E542" s="181" t="s">
        <v>926</v>
      </c>
      <c r="F542" s="182" t="s">
        <v>927</v>
      </c>
      <c r="G542" s="183" t="s">
        <v>155</v>
      </c>
      <c r="H542" s="184">
        <v>19.481000000000002</v>
      </c>
      <c r="I542" s="185"/>
      <c r="J542" s="186">
        <f>ROUND(I542*H542,2)</f>
        <v>0</v>
      </c>
      <c r="K542" s="187"/>
      <c r="L542" s="38"/>
      <c r="M542" s="188" t="s">
        <v>1</v>
      </c>
      <c r="N542" s="189" t="s">
        <v>38</v>
      </c>
      <c r="O542" s="76"/>
      <c r="P542" s="190">
        <f>O542*H542</f>
        <v>0</v>
      </c>
      <c r="Q542" s="190">
        <v>0</v>
      </c>
      <c r="R542" s="190">
        <f>Q542*H542</f>
        <v>0</v>
      </c>
      <c r="S542" s="190">
        <v>0.0089999999999999993</v>
      </c>
      <c r="T542" s="191">
        <f>S542*H542</f>
        <v>0.17532900000000001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2" t="s">
        <v>243</v>
      </c>
      <c r="AT542" s="192" t="s">
        <v>152</v>
      </c>
      <c r="AU542" s="192" t="s">
        <v>82</v>
      </c>
      <c r="AY542" s="18" t="s">
        <v>150</v>
      </c>
      <c r="BE542" s="193">
        <f>IF(N542="základní",J542,0)</f>
        <v>0</v>
      </c>
      <c r="BF542" s="193">
        <f>IF(N542="snížená",J542,0)</f>
        <v>0</v>
      </c>
      <c r="BG542" s="193">
        <f>IF(N542="zákl. přenesená",J542,0)</f>
        <v>0</v>
      </c>
      <c r="BH542" s="193">
        <f>IF(N542="sníž. přenesená",J542,0)</f>
        <v>0</v>
      </c>
      <c r="BI542" s="193">
        <f>IF(N542="nulová",J542,0)</f>
        <v>0</v>
      </c>
      <c r="BJ542" s="18" t="s">
        <v>80</v>
      </c>
      <c r="BK542" s="193">
        <f>ROUND(I542*H542,2)</f>
        <v>0</v>
      </c>
      <c r="BL542" s="18" t="s">
        <v>243</v>
      </c>
      <c r="BM542" s="192" t="s">
        <v>928</v>
      </c>
    </row>
    <row r="543" s="15" customFormat="1">
      <c r="A543" s="15"/>
      <c r="B543" s="211"/>
      <c r="C543" s="15"/>
      <c r="D543" s="195" t="s">
        <v>158</v>
      </c>
      <c r="E543" s="212" t="s">
        <v>1</v>
      </c>
      <c r="F543" s="213" t="s">
        <v>929</v>
      </c>
      <c r="G543" s="15"/>
      <c r="H543" s="212" t="s">
        <v>1</v>
      </c>
      <c r="I543" s="214"/>
      <c r="J543" s="15"/>
      <c r="K543" s="15"/>
      <c r="L543" s="211"/>
      <c r="M543" s="215"/>
      <c r="N543" s="216"/>
      <c r="O543" s="216"/>
      <c r="P543" s="216"/>
      <c r="Q543" s="216"/>
      <c r="R543" s="216"/>
      <c r="S543" s="216"/>
      <c r="T543" s="21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12" t="s">
        <v>158</v>
      </c>
      <c r="AU543" s="212" t="s">
        <v>82</v>
      </c>
      <c r="AV543" s="15" t="s">
        <v>80</v>
      </c>
      <c r="AW543" s="15" t="s">
        <v>30</v>
      </c>
      <c r="AX543" s="15" t="s">
        <v>73</v>
      </c>
      <c r="AY543" s="212" t="s">
        <v>150</v>
      </c>
    </row>
    <row r="544" s="13" customFormat="1">
      <c r="A544" s="13"/>
      <c r="B544" s="194"/>
      <c r="C544" s="13"/>
      <c r="D544" s="195" t="s">
        <v>158</v>
      </c>
      <c r="E544" s="196" t="s">
        <v>1</v>
      </c>
      <c r="F544" s="197" t="s">
        <v>930</v>
      </c>
      <c r="G544" s="13"/>
      <c r="H544" s="198">
        <v>19.481000000000002</v>
      </c>
      <c r="I544" s="199"/>
      <c r="J544" s="13"/>
      <c r="K544" s="13"/>
      <c r="L544" s="194"/>
      <c r="M544" s="200"/>
      <c r="N544" s="201"/>
      <c r="O544" s="201"/>
      <c r="P544" s="201"/>
      <c r="Q544" s="201"/>
      <c r="R544" s="201"/>
      <c r="S544" s="201"/>
      <c r="T544" s="20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6" t="s">
        <v>158</v>
      </c>
      <c r="AU544" s="196" t="s">
        <v>82</v>
      </c>
      <c r="AV544" s="13" t="s">
        <v>82</v>
      </c>
      <c r="AW544" s="13" t="s">
        <v>30</v>
      </c>
      <c r="AX544" s="13" t="s">
        <v>80</v>
      </c>
      <c r="AY544" s="196" t="s">
        <v>150</v>
      </c>
    </row>
    <row r="545" s="2" customFormat="1" ht="24.15" customHeight="1">
      <c r="A545" s="37"/>
      <c r="B545" s="179"/>
      <c r="C545" s="180" t="s">
        <v>931</v>
      </c>
      <c r="D545" s="180" t="s">
        <v>152</v>
      </c>
      <c r="E545" s="181" t="s">
        <v>932</v>
      </c>
      <c r="F545" s="182" t="s">
        <v>933</v>
      </c>
      <c r="G545" s="183" t="s">
        <v>155</v>
      </c>
      <c r="H545" s="184">
        <v>22</v>
      </c>
      <c r="I545" s="185"/>
      <c r="J545" s="186">
        <f>ROUND(I545*H545,2)</f>
        <v>0</v>
      </c>
      <c r="K545" s="187"/>
      <c r="L545" s="38"/>
      <c r="M545" s="188" t="s">
        <v>1</v>
      </c>
      <c r="N545" s="189" t="s">
        <v>38</v>
      </c>
      <c r="O545" s="76"/>
      <c r="P545" s="190">
        <f>O545*H545</f>
        <v>0</v>
      </c>
      <c r="Q545" s="190">
        <v>0</v>
      </c>
      <c r="R545" s="190">
        <f>Q545*H545</f>
        <v>0</v>
      </c>
      <c r="S545" s="190">
        <v>0.0089999999999999993</v>
      </c>
      <c r="T545" s="191">
        <f>S545*H545</f>
        <v>0.19799999999999998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2" t="s">
        <v>243</v>
      </c>
      <c r="AT545" s="192" t="s">
        <v>152</v>
      </c>
      <c r="AU545" s="192" t="s">
        <v>82</v>
      </c>
      <c r="AY545" s="18" t="s">
        <v>150</v>
      </c>
      <c r="BE545" s="193">
        <f>IF(N545="základní",J545,0)</f>
        <v>0</v>
      </c>
      <c r="BF545" s="193">
        <f>IF(N545="snížená",J545,0)</f>
        <v>0</v>
      </c>
      <c r="BG545" s="193">
        <f>IF(N545="zákl. přenesená",J545,0)</f>
        <v>0</v>
      </c>
      <c r="BH545" s="193">
        <f>IF(N545="sníž. přenesená",J545,0)</f>
        <v>0</v>
      </c>
      <c r="BI545" s="193">
        <f>IF(N545="nulová",J545,0)</f>
        <v>0</v>
      </c>
      <c r="BJ545" s="18" t="s">
        <v>80</v>
      </c>
      <c r="BK545" s="193">
        <f>ROUND(I545*H545,2)</f>
        <v>0</v>
      </c>
      <c r="BL545" s="18" t="s">
        <v>243</v>
      </c>
      <c r="BM545" s="192" t="s">
        <v>934</v>
      </c>
    </row>
    <row r="546" s="15" customFormat="1">
      <c r="A546" s="15"/>
      <c r="B546" s="211"/>
      <c r="C546" s="15"/>
      <c r="D546" s="195" t="s">
        <v>158</v>
      </c>
      <c r="E546" s="212" t="s">
        <v>1</v>
      </c>
      <c r="F546" s="213" t="s">
        <v>935</v>
      </c>
      <c r="G546" s="15"/>
      <c r="H546" s="212" t="s">
        <v>1</v>
      </c>
      <c r="I546" s="214"/>
      <c r="J546" s="15"/>
      <c r="K546" s="15"/>
      <c r="L546" s="211"/>
      <c r="M546" s="215"/>
      <c r="N546" s="216"/>
      <c r="O546" s="216"/>
      <c r="P546" s="216"/>
      <c r="Q546" s="216"/>
      <c r="R546" s="216"/>
      <c r="S546" s="216"/>
      <c r="T546" s="21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12" t="s">
        <v>158</v>
      </c>
      <c r="AU546" s="212" t="s">
        <v>82</v>
      </c>
      <c r="AV546" s="15" t="s">
        <v>80</v>
      </c>
      <c r="AW546" s="15" t="s">
        <v>30</v>
      </c>
      <c r="AX546" s="15" t="s">
        <v>73</v>
      </c>
      <c r="AY546" s="212" t="s">
        <v>150</v>
      </c>
    </row>
    <row r="547" s="13" customFormat="1">
      <c r="A547" s="13"/>
      <c r="B547" s="194"/>
      <c r="C547" s="13"/>
      <c r="D547" s="195" t="s">
        <v>158</v>
      </c>
      <c r="E547" s="196" t="s">
        <v>1</v>
      </c>
      <c r="F547" s="197" t="s">
        <v>936</v>
      </c>
      <c r="G547" s="13"/>
      <c r="H547" s="198">
        <v>22</v>
      </c>
      <c r="I547" s="199"/>
      <c r="J547" s="13"/>
      <c r="K547" s="13"/>
      <c r="L547" s="194"/>
      <c r="M547" s="200"/>
      <c r="N547" s="201"/>
      <c r="O547" s="201"/>
      <c r="P547" s="201"/>
      <c r="Q547" s="201"/>
      <c r="R547" s="201"/>
      <c r="S547" s="201"/>
      <c r="T547" s="20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6" t="s">
        <v>158</v>
      </c>
      <c r="AU547" s="196" t="s">
        <v>82</v>
      </c>
      <c r="AV547" s="13" t="s">
        <v>82</v>
      </c>
      <c r="AW547" s="13" t="s">
        <v>30</v>
      </c>
      <c r="AX547" s="13" t="s">
        <v>80</v>
      </c>
      <c r="AY547" s="196" t="s">
        <v>150</v>
      </c>
    </row>
    <row r="548" s="2" customFormat="1" ht="24.15" customHeight="1">
      <c r="A548" s="37"/>
      <c r="B548" s="179"/>
      <c r="C548" s="180" t="s">
        <v>937</v>
      </c>
      <c r="D548" s="180" t="s">
        <v>152</v>
      </c>
      <c r="E548" s="181" t="s">
        <v>938</v>
      </c>
      <c r="F548" s="182" t="s">
        <v>939</v>
      </c>
      <c r="G548" s="183" t="s">
        <v>155</v>
      </c>
      <c r="H548" s="184">
        <v>19.481000000000002</v>
      </c>
      <c r="I548" s="185"/>
      <c r="J548" s="186">
        <f>ROUND(I548*H548,2)</f>
        <v>0</v>
      </c>
      <c r="K548" s="187"/>
      <c r="L548" s="38"/>
      <c r="M548" s="188" t="s">
        <v>1</v>
      </c>
      <c r="N548" s="189" t="s">
        <v>38</v>
      </c>
      <c r="O548" s="76"/>
      <c r="P548" s="190">
        <f>O548*H548</f>
        <v>0</v>
      </c>
      <c r="Q548" s="190">
        <v>0</v>
      </c>
      <c r="R548" s="190">
        <f>Q548*H548</f>
        <v>0</v>
      </c>
      <c r="S548" s="190">
        <v>0.010200000000000001</v>
      </c>
      <c r="T548" s="191">
        <f>S548*H548</f>
        <v>0.19870620000000003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2" t="s">
        <v>243</v>
      </c>
      <c r="AT548" s="192" t="s">
        <v>152</v>
      </c>
      <c r="AU548" s="192" t="s">
        <v>82</v>
      </c>
      <c r="AY548" s="18" t="s">
        <v>150</v>
      </c>
      <c r="BE548" s="193">
        <f>IF(N548="základní",J548,0)</f>
        <v>0</v>
      </c>
      <c r="BF548" s="193">
        <f>IF(N548="snížená",J548,0)</f>
        <v>0</v>
      </c>
      <c r="BG548" s="193">
        <f>IF(N548="zákl. přenesená",J548,0)</f>
        <v>0</v>
      </c>
      <c r="BH548" s="193">
        <f>IF(N548="sníž. přenesená",J548,0)</f>
        <v>0</v>
      </c>
      <c r="BI548" s="193">
        <f>IF(N548="nulová",J548,0)</f>
        <v>0</v>
      </c>
      <c r="BJ548" s="18" t="s">
        <v>80</v>
      </c>
      <c r="BK548" s="193">
        <f>ROUND(I548*H548,2)</f>
        <v>0</v>
      </c>
      <c r="BL548" s="18" t="s">
        <v>243</v>
      </c>
      <c r="BM548" s="192" t="s">
        <v>940</v>
      </c>
    </row>
    <row r="549" s="15" customFormat="1">
      <c r="A549" s="15"/>
      <c r="B549" s="211"/>
      <c r="C549" s="15"/>
      <c r="D549" s="195" t="s">
        <v>158</v>
      </c>
      <c r="E549" s="212" t="s">
        <v>1</v>
      </c>
      <c r="F549" s="213" t="s">
        <v>929</v>
      </c>
      <c r="G549" s="15"/>
      <c r="H549" s="212" t="s">
        <v>1</v>
      </c>
      <c r="I549" s="214"/>
      <c r="J549" s="15"/>
      <c r="K549" s="15"/>
      <c r="L549" s="211"/>
      <c r="M549" s="215"/>
      <c r="N549" s="216"/>
      <c r="O549" s="216"/>
      <c r="P549" s="216"/>
      <c r="Q549" s="216"/>
      <c r="R549" s="216"/>
      <c r="S549" s="216"/>
      <c r="T549" s="21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12" t="s">
        <v>158</v>
      </c>
      <c r="AU549" s="212" t="s">
        <v>82</v>
      </c>
      <c r="AV549" s="15" t="s">
        <v>80</v>
      </c>
      <c r="AW549" s="15" t="s">
        <v>30</v>
      </c>
      <c r="AX549" s="15" t="s">
        <v>73</v>
      </c>
      <c r="AY549" s="212" t="s">
        <v>150</v>
      </c>
    </row>
    <row r="550" s="13" customFormat="1">
      <c r="A550" s="13"/>
      <c r="B550" s="194"/>
      <c r="C550" s="13"/>
      <c r="D550" s="195" t="s">
        <v>158</v>
      </c>
      <c r="E550" s="196" t="s">
        <v>1</v>
      </c>
      <c r="F550" s="197" t="s">
        <v>930</v>
      </c>
      <c r="G550" s="13"/>
      <c r="H550" s="198">
        <v>19.481000000000002</v>
      </c>
      <c r="I550" s="199"/>
      <c r="J550" s="13"/>
      <c r="K550" s="13"/>
      <c r="L550" s="194"/>
      <c r="M550" s="200"/>
      <c r="N550" s="201"/>
      <c r="O550" s="201"/>
      <c r="P550" s="201"/>
      <c r="Q550" s="201"/>
      <c r="R550" s="201"/>
      <c r="S550" s="201"/>
      <c r="T550" s="20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6" t="s">
        <v>158</v>
      </c>
      <c r="AU550" s="196" t="s">
        <v>82</v>
      </c>
      <c r="AV550" s="13" t="s">
        <v>82</v>
      </c>
      <c r="AW550" s="13" t="s">
        <v>30</v>
      </c>
      <c r="AX550" s="13" t="s">
        <v>80</v>
      </c>
      <c r="AY550" s="196" t="s">
        <v>150</v>
      </c>
    </row>
    <row r="551" s="2" customFormat="1" ht="37.8" customHeight="1">
      <c r="A551" s="37"/>
      <c r="B551" s="179"/>
      <c r="C551" s="180" t="s">
        <v>941</v>
      </c>
      <c r="D551" s="180" t="s">
        <v>152</v>
      </c>
      <c r="E551" s="181" t="s">
        <v>942</v>
      </c>
      <c r="F551" s="182" t="s">
        <v>943</v>
      </c>
      <c r="G551" s="183" t="s">
        <v>279</v>
      </c>
      <c r="H551" s="184">
        <v>6</v>
      </c>
      <c r="I551" s="185"/>
      <c r="J551" s="186">
        <f>ROUND(I551*H551,2)</f>
        <v>0</v>
      </c>
      <c r="K551" s="187"/>
      <c r="L551" s="38"/>
      <c r="M551" s="188" t="s">
        <v>1</v>
      </c>
      <c r="N551" s="189" t="s">
        <v>38</v>
      </c>
      <c r="O551" s="76"/>
      <c r="P551" s="190">
        <f>O551*H551</f>
        <v>0</v>
      </c>
      <c r="Q551" s="190">
        <v>6.0000000000000002E-05</v>
      </c>
      <c r="R551" s="190">
        <f>Q551*H551</f>
        <v>0.00036000000000000002</v>
      </c>
      <c r="S551" s="190">
        <v>0</v>
      </c>
      <c r="T551" s="19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2" t="s">
        <v>243</v>
      </c>
      <c r="AT551" s="192" t="s">
        <v>152</v>
      </c>
      <c r="AU551" s="192" t="s">
        <v>82</v>
      </c>
      <c r="AY551" s="18" t="s">
        <v>150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18" t="s">
        <v>80</v>
      </c>
      <c r="BK551" s="193">
        <f>ROUND(I551*H551,2)</f>
        <v>0</v>
      </c>
      <c r="BL551" s="18" t="s">
        <v>243</v>
      </c>
      <c r="BM551" s="192" t="s">
        <v>944</v>
      </c>
    </row>
    <row r="552" s="2" customFormat="1" ht="33" customHeight="1">
      <c r="A552" s="37"/>
      <c r="B552" s="179"/>
      <c r="C552" s="180" t="s">
        <v>945</v>
      </c>
      <c r="D552" s="180" t="s">
        <v>152</v>
      </c>
      <c r="E552" s="181" t="s">
        <v>946</v>
      </c>
      <c r="F552" s="182" t="s">
        <v>947</v>
      </c>
      <c r="G552" s="183" t="s">
        <v>279</v>
      </c>
      <c r="H552" s="184">
        <v>6</v>
      </c>
      <c r="I552" s="185"/>
      <c r="J552" s="186">
        <f>ROUND(I552*H552,2)</f>
        <v>0</v>
      </c>
      <c r="K552" s="187"/>
      <c r="L552" s="38"/>
      <c r="M552" s="188" t="s">
        <v>1</v>
      </c>
      <c r="N552" s="189" t="s">
        <v>38</v>
      </c>
      <c r="O552" s="76"/>
      <c r="P552" s="190">
        <f>O552*H552</f>
        <v>0</v>
      </c>
      <c r="Q552" s="190">
        <v>0</v>
      </c>
      <c r="R552" s="190">
        <f>Q552*H552</f>
        <v>0</v>
      </c>
      <c r="S552" s="190">
        <v>0.016</v>
      </c>
      <c r="T552" s="191">
        <f>S552*H552</f>
        <v>0.096000000000000002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92" t="s">
        <v>156</v>
      </c>
      <c r="AT552" s="192" t="s">
        <v>152</v>
      </c>
      <c r="AU552" s="192" t="s">
        <v>82</v>
      </c>
      <c r="AY552" s="18" t="s">
        <v>150</v>
      </c>
      <c r="BE552" s="193">
        <f>IF(N552="základní",J552,0)</f>
        <v>0</v>
      </c>
      <c r="BF552" s="193">
        <f>IF(N552="snížená",J552,0)</f>
        <v>0</v>
      </c>
      <c r="BG552" s="193">
        <f>IF(N552="zákl. přenesená",J552,0)</f>
        <v>0</v>
      </c>
      <c r="BH552" s="193">
        <f>IF(N552="sníž. přenesená",J552,0)</f>
        <v>0</v>
      </c>
      <c r="BI552" s="193">
        <f>IF(N552="nulová",J552,0)</f>
        <v>0</v>
      </c>
      <c r="BJ552" s="18" t="s">
        <v>80</v>
      </c>
      <c r="BK552" s="193">
        <f>ROUND(I552*H552,2)</f>
        <v>0</v>
      </c>
      <c r="BL552" s="18" t="s">
        <v>156</v>
      </c>
      <c r="BM552" s="192" t="s">
        <v>948</v>
      </c>
    </row>
    <row r="553" s="2" customFormat="1" ht="16.5" customHeight="1">
      <c r="A553" s="37"/>
      <c r="B553" s="179"/>
      <c r="C553" s="180" t="s">
        <v>949</v>
      </c>
      <c r="D553" s="180" t="s">
        <v>152</v>
      </c>
      <c r="E553" s="181" t="s">
        <v>950</v>
      </c>
      <c r="F553" s="182" t="s">
        <v>951</v>
      </c>
      <c r="G553" s="183" t="s">
        <v>155</v>
      </c>
      <c r="H553" s="184">
        <v>304.072</v>
      </c>
      <c r="I553" s="185"/>
      <c r="J553" s="186">
        <f>ROUND(I553*H553,2)</f>
        <v>0</v>
      </c>
      <c r="K553" s="187"/>
      <c r="L553" s="38"/>
      <c r="M553" s="188" t="s">
        <v>1</v>
      </c>
      <c r="N553" s="189" t="s">
        <v>38</v>
      </c>
      <c r="O553" s="76"/>
      <c r="P553" s="190">
        <f>O553*H553</f>
        <v>0</v>
      </c>
      <c r="Q553" s="190">
        <v>0</v>
      </c>
      <c r="R553" s="190">
        <f>Q553*H553</f>
        <v>0</v>
      </c>
      <c r="S553" s="190">
        <v>0.055</v>
      </c>
      <c r="T553" s="191">
        <f>S553*H553</f>
        <v>16.723960000000002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2" t="s">
        <v>243</v>
      </c>
      <c r="AT553" s="192" t="s">
        <v>152</v>
      </c>
      <c r="AU553" s="192" t="s">
        <v>82</v>
      </c>
      <c r="AY553" s="18" t="s">
        <v>150</v>
      </c>
      <c r="BE553" s="193">
        <f>IF(N553="základní",J553,0)</f>
        <v>0</v>
      </c>
      <c r="BF553" s="193">
        <f>IF(N553="snížená",J553,0)</f>
        <v>0</v>
      </c>
      <c r="BG553" s="193">
        <f>IF(N553="zákl. přenesená",J553,0)</f>
        <v>0</v>
      </c>
      <c r="BH553" s="193">
        <f>IF(N553="sníž. přenesená",J553,0)</f>
        <v>0</v>
      </c>
      <c r="BI553" s="193">
        <f>IF(N553="nulová",J553,0)</f>
        <v>0</v>
      </c>
      <c r="BJ553" s="18" t="s">
        <v>80</v>
      </c>
      <c r="BK553" s="193">
        <f>ROUND(I553*H553,2)</f>
        <v>0</v>
      </c>
      <c r="BL553" s="18" t="s">
        <v>243</v>
      </c>
      <c r="BM553" s="192" t="s">
        <v>952</v>
      </c>
    </row>
    <row r="554" s="15" customFormat="1">
      <c r="A554" s="15"/>
      <c r="B554" s="211"/>
      <c r="C554" s="15"/>
      <c r="D554" s="195" t="s">
        <v>158</v>
      </c>
      <c r="E554" s="212" t="s">
        <v>1</v>
      </c>
      <c r="F554" s="213" t="s">
        <v>953</v>
      </c>
      <c r="G554" s="15"/>
      <c r="H554" s="212" t="s">
        <v>1</v>
      </c>
      <c r="I554" s="214"/>
      <c r="J554" s="15"/>
      <c r="K554" s="15"/>
      <c r="L554" s="211"/>
      <c r="M554" s="215"/>
      <c r="N554" s="216"/>
      <c r="O554" s="216"/>
      <c r="P554" s="216"/>
      <c r="Q554" s="216"/>
      <c r="R554" s="216"/>
      <c r="S554" s="216"/>
      <c r="T554" s="217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12" t="s">
        <v>158</v>
      </c>
      <c r="AU554" s="212" t="s">
        <v>82</v>
      </c>
      <c r="AV554" s="15" t="s">
        <v>80</v>
      </c>
      <c r="AW554" s="15" t="s">
        <v>30</v>
      </c>
      <c r="AX554" s="15" t="s">
        <v>73</v>
      </c>
      <c r="AY554" s="212" t="s">
        <v>150</v>
      </c>
    </row>
    <row r="555" s="13" customFormat="1">
      <c r="A555" s="13"/>
      <c r="B555" s="194"/>
      <c r="C555" s="13"/>
      <c r="D555" s="195" t="s">
        <v>158</v>
      </c>
      <c r="E555" s="196" t="s">
        <v>1</v>
      </c>
      <c r="F555" s="197" t="s">
        <v>621</v>
      </c>
      <c r="G555" s="13"/>
      <c r="H555" s="198">
        <v>304.072</v>
      </c>
      <c r="I555" s="199"/>
      <c r="J555" s="13"/>
      <c r="K555" s="13"/>
      <c r="L555" s="194"/>
      <c r="M555" s="200"/>
      <c r="N555" s="201"/>
      <c r="O555" s="201"/>
      <c r="P555" s="201"/>
      <c r="Q555" s="201"/>
      <c r="R555" s="201"/>
      <c r="S555" s="201"/>
      <c r="T555" s="20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6" t="s">
        <v>158</v>
      </c>
      <c r="AU555" s="196" t="s">
        <v>82</v>
      </c>
      <c r="AV555" s="13" t="s">
        <v>82</v>
      </c>
      <c r="AW555" s="13" t="s">
        <v>30</v>
      </c>
      <c r="AX555" s="13" t="s">
        <v>80</v>
      </c>
      <c r="AY555" s="196" t="s">
        <v>150</v>
      </c>
    </row>
    <row r="556" s="2" customFormat="1" ht="16.5" customHeight="1">
      <c r="A556" s="37"/>
      <c r="B556" s="179"/>
      <c r="C556" s="180" t="s">
        <v>954</v>
      </c>
      <c r="D556" s="180" t="s">
        <v>152</v>
      </c>
      <c r="E556" s="181" t="s">
        <v>955</v>
      </c>
      <c r="F556" s="182" t="s">
        <v>956</v>
      </c>
      <c r="G556" s="183" t="s">
        <v>155</v>
      </c>
      <c r="H556" s="184">
        <v>304.072</v>
      </c>
      <c r="I556" s="185"/>
      <c r="J556" s="186">
        <f>ROUND(I556*H556,2)</f>
        <v>0</v>
      </c>
      <c r="K556" s="187"/>
      <c r="L556" s="38"/>
      <c r="M556" s="188" t="s">
        <v>1</v>
      </c>
      <c r="N556" s="189" t="s">
        <v>38</v>
      </c>
      <c r="O556" s="76"/>
      <c r="P556" s="190">
        <f>O556*H556</f>
        <v>0</v>
      </c>
      <c r="Q556" s="190">
        <v>0</v>
      </c>
      <c r="R556" s="190">
        <f>Q556*H556</f>
        <v>0</v>
      </c>
      <c r="S556" s="190">
        <v>0.002</v>
      </c>
      <c r="T556" s="191">
        <f>S556*H556</f>
        <v>0.60814400000000002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2" t="s">
        <v>243</v>
      </c>
      <c r="AT556" s="192" t="s">
        <v>152</v>
      </c>
      <c r="AU556" s="192" t="s">
        <v>82</v>
      </c>
      <c r="AY556" s="18" t="s">
        <v>150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18" t="s">
        <v>80</v>
      </c>
      <c r="BK556" s="193">
        <f>ROUND(I556*H556,2)</f>
        <v>0</v>
      </c>
      <c r="BL556" s="18" t="s">
        <v>243</v>
      </c>
      <c r="BM556" s="192" t="s">
        <v>957</v>
      </c>
    </row>
    <row r="557" s="15" customFormat="1">
      <c r="A557" s="15"/>
      <c r="B557" s="211"/>
      <c r="C557" s="15"/>
      <c r="D557" s="195" t="s">
        <v>158</v>
      </c>
      <c r="E557" s="212" t="s">
        <v>1</v>
      </c>
      <c r="F557" s="213" t="s">
        <v>953</v>
      </c>
      <c r="G557" s="15"/>
      <c r="H557" s="212" t="s">
        <v>1</v>
      </c>
      <c r="I557" s="214"/>
      <c r="J557" s="15"/>
      <c r="K557" s="15"/>
      <c r="L557" s="211"/>
      <c r="M557" s="215"/>
      <c r="N557" s="216"/>
      <c r="O557" s="216"/>
      <c r="P557" s="216"/>
      <c r="Q557" s="216"/>
      <c r="R557" s="216"/>
      <c r="S557" s="216"/>
      <c r="T557" s="217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12" t="s">
        <v>158</v>
      </c>
      <c r="AU557" s="212" t="s">
        <v>82</v>
      </c>
      <c r="AV557" s="15" t="s">
        <v>80</v>
      </c>
      <c r="AW557" s="15" t="s">
        <v>30</v>
      </c>
      <c r="AX557" s="15" t="s">
        <v>73</v>
      </c>
      <c r="AY557" s="212" t="s">
        <v>150</v>
      </c>
    </row>
    <row r="558" s="13" customFormat="1">
      <c r="A558" s="13"/>
      <c r="B558" s="194"/>
      <c r="C558" s="13"/>
      <c r="D558" s="195" t="s">
        <v>158</v>
      </c>
      <c r="E558" s="196" t="s">
        <v>1</v>
      </c>
      <c r="F558" s="197" t="s">
        <v>621</v>
      </c>
      <c r="G558" s="13"/>
      <c r="H558" s="198">
        <v>304.072</v>
      </c>
      <c r="I558" s="199"/>
      <c r="J558" s="13"/>
      <c r="K558" s="13"/>
      <c r="L558" s="194"/>
      <c r="M558" s="200"/>
      <c r="N558" s="201"/>
      <c r="O558" s="201"/>
      <c r="P558" s="201"/>
      <c r="Q558" s="201"/>
      <c r="R558" s="201"/>
      <c r="S558" s="201"/>
      <c r="T558" s="20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6" t="s">
        <v>158</v>
      </c>
      <c r="AU558" s="196" t="s">
        <v>82</v>
      </c>
      <c r="AV558" s="13" t="s">
        <v>82</v>
      </c>
      <c r="AW558" s="13" t="s">
        <v>30</v>
      </c>
      <c r="AX558" s="13" t="s">
        <v>80</v>
      </c>
      <c r="AY558" s="196" t="s">
        <v>150</v>
      </c>
    </row>
    <row r="559" s="2" customFormat="1" ht="24.15" customHeight="1">
      <c r="A559" s="37"/>
      <c r="B559" s="179"/>
      <c r="C559" s="180" t="s">
        <v>958</v>
      </c>
      <c r="D559" s="180" t="s">
        <v>152</v>
      </c>
      <c r="E559" s="181" t="s">
        <v>959</v>
      </c>
      <c r="F559" s="182" t="s">
        <v>960</v>
      </c>
      <c r="G559" s="183" t="s">
        <v>155</v>
      </c>
      <c r="H559" s="184">
        <v>98.599999999999994</v>
      </c>
      <c r="I559" s="185"/>
      <c r="J559" s="186">
        <f>ROUND(I559*H559,2)</f>
        <v>0</v>
      </c>
      <c r="K559" s="187"/>
      <c r="L559" s="38"/>
      <c r="M559" s="188" t="s">
        <v>1</v>
      </c>
      <c r="N559" s="189" t="s">
        <v>38</v>
      </c>
      <c r="O559" s="76"/>
      <c r="P559" s="190">
        <f>O559*H559</f>
        <v>0</v>
      </c>
      <c r="Q559" s="190">
        <v>0.00010000000000000001</v>
      </c>
      <c r="R559" s="190">
        <f>Q559*H559</f>
        <v>0.0098600000000000007</v>
      </c>
      <c r="S559" s="190">
        <v>0</v>
      </c>
      <c r="T559" s="191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2" t="s">
        <v>243</v>
      </c>
      <c r="AT559" s="192" t="s">
        <v>152</v>
      </c>
      <c r="AU559" s="192" t="s">
        <v>82</v>
      </c>
      <c r="AY559" s="18" t="s">
        <v>150</v>
      </c>
      <c r="BE559" s="193">
        <f>IF(N559="základní",J559,0)</f>
        <v>0</v>
      </c>
      <c r="BF559" s="193">
        <f>IF(N559="snížená",J559,0)</f>
        <v>0</v>
      </c>
      <c r="BG559" s="193">
        <f>IF(N559="zákl. přenesená",J559,0)</f>
        <v>0</v>
      </c>
      <c r="BH559" s="193">
        <f>IF(N559="sníž. přenesená",J559,0)</f>
        <v>0</v>
      </c>
      <c r="BI559" s="193">
        <f>IF(N559="nulová",J559,0)</f>
        <v>0</v>
      </c>
      <c r="BJ559" s="18" t="s">
        <v>80</v>
      </c>
      <c r="BK559" s="193">
        <f>ROUND(I559*H559,2)</f>
        <v>0</v>
      </c>
      <c r="BL559" s="18" t="s">
        <v>243</v>
      </c>
      <c r="BM559" s="192" t="s">
        <v>961</v>
      </c>
    </row>
    <row r="560" s="15" customFormat="1">
      <c r="A560" s="15"/>
      <c r="B560" s="211"/>
      <c r="C560" s="15"/>
      <c r="D560" s="195" t="s">
        <v>158</v>
      </c>
      <c r="E560" s="212" t="s">
        <v>1</v>
      </c>
      <c r="F560" s="213" t="s">
        <v>626</v>
      </c>
      <c r="G560" s="15"/>
      <c r="H560" s="212" t="s">
        <v>1</v>
      </c>
      <c r="I560" s="214"/>
      <c r="J560" s="15"/>
      <c r="K560" s="15"/>
      <c r="L560" s="211"/>
      <c r="M560" s="215"/>
      <c r="N560" s="216"/>
      <c r="O560" s="216"/>
      <c r="P560" s="216"/>
      <c r="Q560" s="216"/>
      <c r="R560" s="216"/>
      <c r="S560" s="216"/>
      <c r="T560" s="217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12" t="s">
        <v>158</v>
      </c>
      <c r="AU560" s="212" t="s">
        <v>82</v>
      </c>
      <c r="AV560" s="15" t="s">
        <v>80</v>
      </c>
      <c r="AW560" s="15" t="s">
        <v>30</v>
      </c>
      <c r="AX560" s="15" t="s">
        <v>73</v>
      </c>
      <c r="AY560" s="212" t="s">
        <v>150</v>
      </c>
    </row>
    <row r="561" s="13" customFormat="1">
      <c r="A561" s="13"/>
      <c r="B561" s="194"/>
      <c r="C561" s="13"/>
      <c r="D561" s="195" t="s">
        <v>158</v>
      </c>
      <c r="E561" s="196" t="s">
        <v>1</v>
      </c>
      <c r="F561" s="197" t="s">
        <v>962</v>
      </c>
      <c r="G561" s="13"/>
      <c r="H561" s="198">
        <v>85.599999999999994</v>
      </c>
      <c r="I561" s="199"/>
      <c r="J561" s="13"/>
      <c r="K561" s="13"/>
      <c r="L561" s="194"/>
      <c r="M561" s="200"/>
      <c r="N561" s="201"/>
      <c r="O561" s="201"/>
      <c r="P561" s="201"/>
      <c r="Q561" s="201"/>
      <c r="R561" s="201"/>
      <c r="S561" s="201"/>
      <c r="T561" s="20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6" t="s">
        <v>158</v>
      </c>
      <c r="AU561" s="196" t="s">
        <v>82</v>
      </c>
      <c r="AV561" s="13" t="s">
        <v>82</v>
      </c>
      <c r="AW561" s="13" t="s">
        <v>30</v>
      </c>
      <c r="AX561" s="13" t="s">
        <v>73</v>
      </c>
      <c r="AY561" s="196" t="s">
        <v>150</v>
      </c>
    </row>
    <row r="562" s="15" customFormat="1">
      <c r="A562" s="15"/>
      <c r="B562" s="211"/>
      <c r="C562" s="15"/>
      <c r="D562" s="195" t="s">
        <v>158</v>
      </c>
      <c r="E562" s="212" t="s">
        <v>1</v>
      </c>
      <c r="F562" s="213" t="s">
        <v>809</v>
      </c>
      <c r="G562" s="15"/>
      <c r="H562" s="212" t="s">
        <v>1</v>
      </c>
      <c r="I562" s="214"/>
      <c r="J562" s="15"/>
      <c r="K562" s="15"/>
      <c r="L562" s="211"/>
      <c r="M562" s="215"/>
      <c r="N562" s="216"/>
      <c r="O562" s="216"/>
      <c r="P562" s="216"/>
      <c r="Q562" s="216"/>
      <c r="R562" s="216"/>
      <c r="S562" s="216"/>
      <c r="T562" s="217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12" t="s">
        <v>158</v>
      </c>
      <c r="AU562" s="212" t="s">
        <v>82</v>
      </c>
      <c r="AV562" s="15" t="s">
        <v>80</v>
      </c>
      <c r="AW562" s="15" t="s">
        <v>30</v>
      </c>
      <c r="AX562" s="15" t="s">
        <v>73</v>
      </c>
      <c r="AY562" s="212" t="s">
        <v>150</v>
      </c>
    </row>
    <row r="563" s="13" customFormat="1">
      <c r="A563" s="13"/>
      <c r="B563" s="194"/>
      <c r="C563" s="13"/>
      <c r="D563" s="195" t="s">
        <v>158</v>
      </c>
      <c r="E563" s="196" t="s">
        <v>1</v>
      </c>
      <c r="F563" s="197" t="s">
        <v>230</v>
      </c>
      <c r="G563" s="13"/>
      <c r="H563" s="198">
        <v>13</v>
      </c>
      <c r="I563" s="199"/>
      <c r="J563" s="13"/>
      <c r="K563" s="13"/>
      <c r="L563" s="194"/>
      <c r="M563" s="200"/>
      <c r="N563" s="201"/>
      <c r="O563" s="201"/>
      <c r="P563" s="201"/>
      <c r="Q563" s="201"/>
      <c r="R563" s="201"/>
      <c r="S563" s="201"/>
      <c r="T563" s="20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6" t="s">
        <v>158</v>
      </c>
      <c r="AU563" s="196" t="s">
        <v>82</v>
      </c>
      <c r="AV563" s="13" t="s">
        <v>82</v>
      </c>
      <c r="AW563" s="13" t="s">
        <v>30</v>
      </c>
      <c r="AX563" s="13" t="s">
        <v>73</v>
      </c>
      <c r="AY563" s="196" t="s">
        <v>150</v>
      </c>
    </row>
    <row r="564" s="14" customFormat="1">
      <c r="A564" s="14"/>
      <c r="B564" s="203"/>
      <c r="C564" s="14"/>
      <c r="D564" s="195" t="s">
        <v>158</v>
      </c>
      <c r="E564" s="204" t="s">
        <v>1</v>
      </c>
      <c r="F564" s="205" t="s">
        <v>172</v>
      </c>
      <c r="G564" s="14"/>
      <c r="H564" s="206">
        <v>98.599999999999994</v>
      </c>
      <c r="I564" s="207"/>
      <c r="J564" s="14"/>
      <c r="K564" s="14"/>
      <c r="L564" s="203"/>
      <c r="M564" s="208"/>
      <c r="N564" s="209"/>
      <c r="O564" s="209"/>
      <c r="P564" s="209"/>
      <c r="Q564" s="209"/>
      <c r="R564" s="209"/>
      <c r="S564" s="209"/>
      <c r="T564" s="21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4" t="s">
        <v>158</v>
      </c>
      <c r="AU564" s="204" t="s">
        <v>82</v>
      </c>
      <c r="AV564" s="14" t="s">
        <v>156</v>
      </c>
      <c r="AW564" s="14" t="s">
        <v>30</v>
      </c>
      <c r="AX564" s="14" t="s">
        <v>80</v>
      </c>
      <c r="AY564" s="204" t="s">
        <v>150</v>
      </c>
    </row>
    <row r="565" s="2" customFormat="1" ht="16.5" customHeight="1">
      <c r="A565" s="37"/>
      <c r="B565" s="179"/>
      <c r="C565" s="218" t="s">
        <v>963</v>
      </c>
      <c r="D565" s="218" t="s">
        <v>213</v>
      </c>
      <c r="E565" s="219" t="s">
        <v>964</v>
      </c>
      <c r="F565" s="220" t="s">
        <v>965</v>
      </c>
      <c r="G565" s="221" t="s">
        <v>155</v>
      </c>
      <c r="H565" s="222">
        <v>108.45999999999999</v>
      </c>
      <c r="I565" s="223"/>
      <c r="J565" s="224">
        <f>ROUND(I565*H565,2)</f>
        <v>0</v>
      </c>
      <c r="K565" s="225"/>
      <c r="L565" s="226"/>
      <c r="M565" s="227" t="s">
        <v>1</v>
      </c>
      <c r="N565" s="228" t="s">
        <v>38</v>
      </c>
      <c r="O565" s="76"/>
      <c r="P565" s="190">
        <f>O565*H565</f>
        <v>0</v>
      </c>
      <c r="Q565" s="190">
        <v>0</v>
      </c>
      <c r="R565" s="190">
        <f>Q565*H565</f>
        <v>0</v>
      </c>
      <c r="S565" s="190">
        <v>0</v>
      </c>
      <c r="T565" s="191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2" t="s">
        <v>328</v>
      </c>
      <c r="AT565" s="192" t="s">
        <v>213</v>
      </c>
      <c r="AU565" s="192" t="s">
        <v>82</v>
      </c>
      <c r="AY565" s="18" t="s">
        <v>150</v>
      </c>
      <c r="BE565" s="193">
        <f>IF(N565="základní",J565,0)</f>
        <v>0</v>
      </c>
      <c r="BF565" s="193">
        <f>IF(N565="snížená",J565,0)</f>
        <v>0</v>
      </c>
      <c r="BG565" s="193">
        <f>IF(N565="zákl. přenesená",J565,0)</f>
        <v>0</v>
      </c>
      <c r="BH565" s="193">
        <f>IF(N565="sníž. přenesená",J565,0)</f>
        <v>0</v>
      </c>
      <c r="BI565" s="193">
        <f>IF(N565="nulová",J565,0)</f>
        <v>0</v>
      </c>
      <c r="BJ565" s="18" t="s">
        <v>80</v>
      </c>
      <c r="BK565" s="193">
        <f>ROUND(I565*H565,2)</f>
        <v>0</v>
      </c>
      <c r="BL565" s="18" t="s">
        <v>243</v>
      </c>
      <c r="BM565" s="192" t="s">
        <v>966</v>
      </c>
    </row>
    <row r="566" s="13" customFormat="1">
      <c r="A566" s="13"/>
      <c r="B566" s="194"/>
      <c r="C566" s="13"/>
      <c r="D566" s="195" t="s">
        <v>158</v>
      </c>
      <c r="E566" s="196" t="s">
        <v>1</v>
      </c>
      <c r="F566" s="197" t="s">
        <v>967</v>
      </c>
      <c r="G566" s="13"/>
      <c r="H566" s="198">
        <v>108.45999999999999</v>
      </c>
      <c r="I566" s="199"/>
      <c r="J566" s="13"/>
      <c r="K566" s="13"/>
      <c r="L566" s="194"/>
      <c r="M566" s="200"/>
      <c r="N566" s="201"/>
      <c r="O566" s="201"/>
      <c r="P566" s="201"/>
      <c r="Q566" s="201"/>
      <c r="R566" s="201"/>
      <c r="S566" s="201"/>
      <c r="T566" s="20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6" t="s">
        <v>158</v>
      </c>
      <c r="AU566" s="196" t="s">
        <v>82</v>
      </c>
      <c r="AV566" s="13" t="s">
        <v>82</v>
      </c>
      <c r="AW566" s="13" t="s">
        <v>30</v>
      </c>
      <c r="AX566" s="13" t="s">
        <v>80</v>
      </c>
      <c r="AY566" s="196" t="s">
        <v>150</v>
      </c>
    </row>
    <row r="567" s="2" customFormat="1" ht="24.15" customHeight="1">
      <c r="A567" s="37"/>
      <c r="B567" s="179"/>
      <c r="C567" s="180" t="s">
        <v>968</v>
      </c>
      <c r="D567" s="180" t="s">
        <v>152</v>
      </c>
      <c r="E567" s="181" t="s">
        <v>969</v>
      </c>
      <c r="F567" s="182" t="s">
        <v>970</v>
      </c>
      <c r="G567" s="183" t="s">
        <v>155</v>
      </c>
      <c r="H567" s="184">
        <v>42.799999999999997</v>
      </c>
      <c r="I567" s="185"/>
      <c r="J567" s="186">
        <f>ROUND(I567*H567,2)</f>
        <v>0</v>
      </c>
      <c r="K567" s="187"/>
      <c r="L567" s="38"/>
      <c r="M567" s="188" t="s">
        <v>1</v>
      </c>
      <c r="N567" s="189" t="s">
        <v>38</v>
      </c>
      <c r="O567" s="76"/>
      <c r="P567" s="190">
        <f>O567*H567</f>
        <v>0</v>
      </c>
      <c r="Q567" s="190">
        <v>0.00025000000000000001</v>
      </c>
      <c r="R567" s="190">
        <f>Q567*H567</f>
        <v>0.010699999999999999</v>
      </c>
      <c r="S567" s="190">
        <v>0</v>
      </c>
      <c r="T567" s="191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2" t="s">
        <v>243</v>
      </c>
      <c r="AT567" s="192" t="s">
        <v>152</v>
      </c>
      <c r="AU567" s="192" t="s">
        <v>82</v>
      </c>
      <c r="AY567" s="18" t="s">
        <v>150</v>
      </c>
      <c r="BE567" s="193">
        <f>IF(N567="základní",J567,0)</f>
        <v>0</v>
      </c>
      <c r="BF567" s="193">
        <f>IF(N567="snížená",J567,0)</f>
        <v>0</v>
      </c>
      <c r="BG567" s="193">
        <f>IF(N567="zákl. přenesená",J567,0)</f>
        <v>0</v>
      </c>
      <c r="BH567" s="193">
        <f>IF(N567="sníž. přenesená",J567,0)</f>
        <v>0</v>
      </c>
      <c r="BI567" s="193">
        <f>IF(N567="nulová",J567,0)</f>
        <v>0</v>
      </c>
      <c r="BJ567" s="18" t="s">
        <v>80</v>
      </c>
      <c r="BK567" s="193">
        <f>ROUND(I567*H567,2)</f>
        <v>0</v>
      </c>
      <c r="BL567" s="18" t="s">
        <v>243</v>
      </c>
      <c r="BM567" s="192" t="s">
        <v>971</v>
      </c>
    </row>
    <row r="568" s="15" customFormat="1">
      <c r="A568" s="15"/>
      <c r="B568" s="211"/>
      <c r="C568" s="15"/>
      <c r="D568" s="195" t="s">
        <v>158</v>
      </c>
      <c r="E568" s="212" t="s">
        <v>1</v>
      </c>
      <c r="F568" s="213" t="s">
        <v>808</v>
      </c>
      <c r="G568" s="15"/>
      <c r="H568" s="212" t="s">
        <v>1</v>
      </c>
      <c r="I568" s="214"/>
      <c r="J568" s="15"/>
      <c r="K568" s="15"/>
      <c r="L568" s="211"/>
      <c r="M568" s="215"/>
      <c r="N568" s="216"/>
      <c r="O568" s="216"/>
      <c r="P568" s="216"/>
      <c r="Q568" s="216"/>
      <c r="R568" s="216"/>
      <c r="S568" s="216"/>
      <c r="T568" s="21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12" t="s">
        <v>158</v>
      </c>
      <c r="AU568" s="212" t="s">
        <v>82</v>
      </c>
      <c r="AV568" s="15" t="s">
        <v>80</v>
      </c>
      <c r="AW568" s="15" t="s">
        <v>30</v>
      </c>
      <c r="AX568" s="15" t="s">
        <v>73</v>
      </c>
      <c r="AY568" s="212" t="s">
        <v>150</v>
      </c>
    </row>
    <row r="569" s="15" customFormat="1">
      <c r="A569" s="15"/>
      <c r="B569" s="211"/>
      <c r="C569" s="15"/>
      <c r="D569" s="195" t="s">
        <v>158</v>
      </c>
      <c r="E569" s="212" t="s">
        <v>1</v>
      </c>
      <c r="F569" s="213" t="s">
        <v>626</v>
      </c>
      <c r="G569" s="15"/>
      <c r="H569" s="212" t="s">
        <v>1</v>
      </c>
      <c r="I569" s="214"/>
      <c r="J569" s="15"/>
      <c r="K569" s="15"/>
      <c r="L569" s="211"/>
      <c r="M569" s="215"/>
      <c r="N569" s="216"/>
      <c r="O569" s="216"/>
      <c r="P569" s="216"/>
      <c r="Q569" s="216"/>
      <c r="R569" s="216"/>
      <c r="S569" s="216"/>
      <c r="T569" s="217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12" t="s">
        <v>158</v>
      </c>
      <c r="AU569" s="212" t="s">
        <v>82</v>
      </c>
      <c r="AV569" s="15" t="s">
        <v>80</v>
      </c>
      <c r="AW569" s="15" t="s">
        <v>30</v>
      </c>
      <c r="AX569" s="15" t="s">
        <v>73</v>
      </c>
      <c r="AY569" s="212" t="s">
        <v>150</v>
      </c>
    </row>
    <row r="570" s="13" customFormat="1">
      <c r="A570" s="13"/>
      <c r="B570" s="194"/>
      <c r="C570" s="13"/>
      <c r="D570" s="195" t="s">
        <v>158</v>
      </c>
      <c r="E570" s="196" t="s">
        <v>1</v>
      </c>
      <c r="F570" s="197" t="s">
        <v>904</v>
      </c>
      <c r="G570" s="13"/>
      <c r="H570" s="198">
        <v>42.799999999999997</v>
      </c>
      <c r="I570" s="199"/>
      <c r="J570" s="13"/>
      <c r="K570" s="13"/>
      <c r="L570" s="194"/>
      <c r="M570" s="200"/>
      <c r="N570" s="201"/>
      <c r="O570" s="201"/>
      <c r="P570" s="201"/>
      <c r="Q570" s="201"/>
      <c r="R570" s="201"/>
      <c r="S570" s="201"/>
      <c r="T570" s="20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6" t="s">
        <v>158</v>
      </c>
      <c r="AU570" s="196" t="s">
        <v>82</v>
      </c>
      <c r="AV570" s="13" t="s">
        <v>82</v>
      </c>
      <c r="AW570" s="13" t="s">
        <v>30</v>
      </c>
      <c r="AX570" s="13" t="s">
        <v>80</v>
      </c>
      <c r="AY570" s="196" t="s">
        <v>150</v>
      </c>
    </row>
    <row r="571" s="2" customFormat="1" ht="24.15" customHeight="1">
      <c r="A571" s="37"/>
      <c r="B571" s="179"/>
      <c r="C571" s="218" t="s">
        <v>972</v>
      </c>
      <c r="D571" s="218" t="s">
        <v>213</v>
      </c>
      <c r="E571" s="219" t="s">
        <v>973</v>
      </c>
      <c r="F571" s="220" t="s">
        <v>974</v>
      </c>
      <c r="G571" s="221" t="s">
        <v>155</v>
      </c>
      <c r="H571" s="222">
        <v>47.079999999999998</v>
      </c>
      <c r="I571" s="223"/>
      <c r="J571" s="224">
        <f>ROUND(I571*H571,2)</f>
        <v>0</v>
      </c>
      <c r="K571" s="225"/>
      <c r="L571" s="226"/>
      <c r="M571" s="227" t="s">
        <v>1</v>
      </c>
      <c r="N571" s="228" t="s">
        <v>38</v>
      </c>
      <c r="O571" s="76"/>
      <c r="P571" s="190">
        <f>O571*H571</f>
        <v>0</v>
      </c>
      <c r="Q571" s="190">
        <v>0.0011999999999999999</v>
      </c>
      <c r="R571" s="190">
        <f>Q571*H571</f>
        <v>0.056495999999999991</v>
      </c>
      <c r="S571" s="190">
        <v>0</v>
      </c>
      <c r="T571" s="191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2" t="s">
        <v>328</v>
      </c>
      <c r="AT571" s="192" t="s">
        <v>213</v>
      </c>
      <c r="AU571" s="192" t="s">
        <v>82</v>
      </c>
      <c r="AY571" s="18" t="s">
        <v>150</v>
      </c>
      <c r="BE571" s="193">
        <f>IF(N571="základní",J571,0)</f>
        <v>0</v>
      </c>
      <c r="BF571" s="193">
        <f>IF(N571="snížená",J571,0)</f>
        <v>0</v>
      </c>
      <c r="BG571" s="193">
        <f>IF(N571="zákl. přenesená",J571,0)</f>
        <v>0</v>
      </c>
      <c r="BH571" s="193">
        <f>IF(N571="sníž. přenesená",J571,0)</f>
        <v>0</v>
      </c>
      <c r="BI571" s="193">
        <f>IF(N571="nulová",J571,0)</f>
        <v>0</v>
      </c>
      <c r="BJ571" s="18" t="s">
        <v>80</v>
      </c>
      <c r="BK571" s="193">
        <f>ROUND(I571*H571,2)</f>
        <v>0</v>
      </c>
      <c r="BL571" s="18" t="s">
        <v>243</v>
      </c>
      <c r="BM571" s="192" t="s">
        <v>975</v>
      </c>
    </row>
    <row r="572" s="13" customFormat="1">
      <c r="A572" s="13"/>
      <c r="B572" s="194"/>
      <c r="C572" s="13"/>
      <c r="D572" s="195" t="s">
        <v>158</v>
      </c>
      <c r="E572" s="196" t="s">
        <v>1</v>
      </c>
      <c r="F572" s="197" t="s">
        <v>976</v>
      </c>
      <c r="G572" s="13"/>
      <c r="H572" s="198">
        <v>47.079999999999998</v>
      </c>
      <c r="I572" s="199"/>
      <c r="J572" s="13"/>
      <c r="K572" s="13"/>
      <c r="L572" s="194"/>
      <c r="M572" s="200"/>
      <c r="N572" s="201"/>
      <c r="O572" s="201"/>
      <c r="P572" s="201"/>
      <c r="Q572" s="201"/>
      <c r="R572" s="201"/>
      <c r="S572" s="201"/>
      <c r="T572" s="20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6" t="s">
        <v>158</v>
      </c>
      <c r="AU572" s="196" t="s">
        <v>82</v>
      </c>
      <c r="AV572" s="13" t="s">
        <v>82</v>
      </c>
      <c r="AW572" s="13" t="s">
        <v>30</v>
      </c>
      <c r="AX572" s="13" t="s">
        <v>80</v>
      </c>
      <c r="AY572" s="196" t="s">
        <v>150</v>
      </c>
    </row>
    <row r="573" s="2" customFormat="1" ht="16.5" customHeight="1">
      <c r="A573" s="37"/>
      <c r="B573" s="179"/>
      <c r="C573" s="180" t="s">
        <v>977</v>
      </c>
      <c r="D573" s="180" t="s">
        <v>152</v>
      </c>
      <c r="E573" s="181" t="s">
        <v>978</v>
      </c>
      <c r="F573" s="182" t="s">
        <v>979</v>
      </c>
      <c r="G573" s="183" t="s">
        <v>155</v>
      </c>
      <c r="H573" s="184">
        <v>32.670000000000002</v>
      </c>
      <c r="I573" s="185"/>
      <c r="J573" s="186">
        <f>ROUND(I573*H573,2)</f>
        <v>0</v>
      </c>
      <c r="K573" s="187"/>
      <c r="L573" s="38"/>
      <c r="M573" s="188" t="s">
        <v>1</v>
      </c>
      <c r="N573" s="189" t="s">
        <v>38</v>
      </c>
      <c r="O573" s="76"/>
      <c r="P573" s="190">
        <f>O573*H573</f>
        <v>0</v>
      </c>
      <c r="Q573" s="190">
        <v>0</v>
      </c>
      <c r="R573" s="190">
        <f>Q573*H573</f>
        <v>0</v>
      </c>
      <c r="S573" s="190">
        <v>0.017999999999999999</v>
      </c>
      <c r="T573" s="191">
        <f>S573*H573</f>
        <v>0.58806000000000003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2" t="s">
        <v>243</v>
      </c>
      <c r="AT573" s="192" t="s">
        <v>152</v>
      </c>
      <c r="AU573" s="192" t="s">
        <v>82</v>
      </c>
      <c r="AY573" s="18" t="s">
        <v>150</v>
      </c>
      <c r="BE573" s="193">
        <f>IF(N573="základní",J573,0)</f>
        <v>0</v>
      </c>
      <c r="BF573" s="193">
        <f>IF(N573="snížená",J573,0)</f>
        <v>0</v>
      </c>
      <c r="BG573" s="193">
        <f>IF(N573="zákl. přenesená",J573,0)</f>
        <v>0</v>
      </c>
      <c r="BH573" s="193">
        <f>IF(N573="sníž. přenesená",J573,0)</f>
        <v>0</v>
      </c>
      <c r="BI573" s="193">
        <f>IF(N573="nulová",J573,0)</f>
        <v>0</v>
      </c>
      <c r="BJ573" s="18" t="s">
        <v>80</v>
      </c>
      <c r="BK573" s="193">
        <f>ROUND(I573*H573,2)</f>
        <v>0</v>
      </c>
      <c r="BL573" s="18" t="s">
        <v>243</v>
      </c>
      <c r="BM573" s="192" t="s">
        <v>980</v>
      </c>
    </row>
    <row r="574" s="15" customFormat="1">
      <c r="A574" s="15"/>
      <c r="B574" s="211"/>
      <c r="C574" s="15"/>
      <c r="D574" s="195" t="s">
        <v>158</v>
      </c>
      <c r="E574" s="212" t="s">
        <v>1</v>
      </c>
      <c r="F574" s="213" t="s">
        <v>981</v>
      </c>
      <c r="G574" s="15"/>
      <c r="H574" s="212" t="s">
        <v>1</v>
      </c>
      <c r="I574" s="214"/>
      <c r="J574" s="15"/>
      <c r="K574" s="15"/>
      <c r="L574" s="211"/>
      <c r="M574" s="215"/>
      <c r="N574" s="216"/>
      <c r="O574" s="216"/>
      <c r="P574" s="216"/>
      <c r="Q574" s="216"/>
      <c r="R574" s="216"/>
      <c r="S574" s="216"/>
      <c r="T574" s="217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12" t="s">
        <v>158</v>
      </c>
      <c r="AU574" s="212" t="s">
        <v>82</v>
      </c>
      <c r="AV574" s="15" t="s">
        <v>80</v>
      </c>
      <c r="AW574" s="15" t="s">
        <v>30</v>
      </c>
      <c r="AX574" s="15" t="s">
        <v>73</v>
      </c>
      <c r="AY574" s="212" t="s">
        <v>150</v>
      </c>
    </row>
    <row r="575" s="13" customFormat="1">
      <c r="A575" s="13"/>
      <c r="B575" s="194"/>
      <c r="C575" s="13"/>
      <c r="D575" s="195" t="s">
        <v>158</v>
      </c>
      <c r="E575" s="196" t="s">
        <v>1</v>
      </c>
      <c r="F575" s="197" t="s">
        <v>982</v>
      </c>
      <c r="G575" s="13"/>
      <c r="H575" s="198">
        <v>32.670000000000002</v>
      </c>
      <c r="I575" s="199"/>
      <c r="J575" s="13"/>
      <c r="K575" s="13"/>
      <c r="L575" s="194"/>
      <c r="M575" s="200"/>
      <c r="N575" s="201"/>
      <c r="O575" s="201"/>
      <c r="P575" s="201"/>
      <c r="Q575" s="201"/>
      <c r="R575" s="201"/>
      <c r="S575" s="201"/>
      <c r="T575" s="20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6" t="s">
        <v>158</v>
      </c>
      <c r="AU575" s="196" t="s">
        <v>82</v>
      </c>
      <c r="AV575" s="13" t="s">
        <v>82</v>
      </c>
      <c r="AW575" s="13" t="s">
        <v>30</v>
      </c>
      <c r="AX575" s="13" t="s">
        <v>80</v>
      </c>
      <c r="AY575" s="196" t="s">
        <v>150</v>
      </c>
    </row>
    <row r="576" s="2" customFormat="1" ht="49.05" customHeight="1">
      <c r="A576" s="37"/>
      <c r="B576" s="179"/>
      <c r="C576" s="180" t="s">
        <v>983</v>
      </c>
      <c r="D576" s="180" t="s">
        <v>152</v>
      </c>
      <c r="E576" s="181" t="s">
        <v>984</v>
      </c>
      <c r="F576" s="182" t="s">
        <v>985</v>
      </c>
      <c r="G576" s="183" t="s">
        <v>188</v>
      </c>
      <c r="H576" s="184">
        <v>1.0409999999999999</v>
      </c>
      <c r="I576" s="185"/>
      <c r="J576" s="186">
        <f>ROUND(I576*H576,2)</f>
        <v>0</v>
      </c>
      <c r="K576" s="187"/>
      <c r="L576" s="38"/>
      <c r="M576" s="188" t="s">
        <v>1</v>
      </c>
      <c r="N576" s="189" t="s">
        <v>38</v>
      </c>
      <c r="O576" s="76"/>
      <c r="P576" s="190">
        <f>O576*H576</f>
        <v>0</v>
      </c>
      <c r="Q576" s="190">
        <v>0</v>
      </c>
      <c r="R576" s="190">
        <f>Q576*H576</f>
        <v>0</v>
      </c>
      <c r="S576" s="190">
        <v>0</v>
      </c>
      <c r="T576" s="191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92" t="s">
        <v>243</v>
      </c>
      <c r="AT576" s="192" t="s">
        <v>152</v>
      </c>
      <c r="AU576" s="192" t="s">
        <v>82</v>
      </c>
      <c r="AY576" s="18" t="s">
        <v>150</v>
      </c>
      <c r="BE576" s="193">
        <f>IF(N576="základní",J576,0)</f>
        <v>0</v>
      </c>
      <c r="BF576" s="193">
        <f>IF(N576="snížená",J576,0)</f>
        <v>0</v>
      </c>
      <c r="BG576" s="193">
        <f>IF(N576="zákl. přenesená",J576,0)</f>
        <v>0</v>
      </c>
      <c r="BH576" s="193">
        <f>IF(N576="sníž. přenesená",J576,0)</f>
        <v>0</v>
      </c>
      <c r="BI576" s="193">
        <f>IF(N576="nulová",J576,0)</f>
        <v>0</v>
      </c>
      <c r="BJ576" s="18" t="s">
        <v>80</v>
      </c>
      <c r="BK576" s="193">
        <f>ROUND(I576*H576,2)</f>
        <v>0</v>
      </c>
      <c r="BL576" s="18" t="s">
        <v>243</v>
      </c>
      <c r="BM576" s="192" t="s">
        <v>986</v>
      </c>
    </row>
    <row r="577" s="12" customFormat="1" ht="22.8" customHeight="1">
      <c r="A577" s="12"/>
      <c r="B577" s="166"/>
      <c r="C577" s="12"/>
      <c r="D577" s="167" t="s">
        <v>72</v>
      </c>
      <c r="E577" s="177" t="s">
        <v>987</v>
      </c>
      <c r="F577" s="177" t="s">
        <v>988</v>
      </c>
      <c r="G577" s="12"/>
      <c r="H577" s="12"/>
      <c r="I577" s="169"/>
      <c r="J577" s="178">
        <f>BK577</f>
        <v>0</v>
      </c>
      <c r="K577" s="12"/>
      <c r="L577" s="166"/>
      <c r="M577" s="171"/>
      <c r="N577" s="172"/>
      <c r="O577" s="172"/>
      <c r="P577" s="173">
        <f>SUM(P578:P587)</f>
        <v>0</v>
      </c>
      <c r="Q577" s="172"/>
      <c r="R577" s="173">
        <f>SUM(R578:R587)</f>
        <v>0</v>
      </c>
      <c r="S577" s="172"/>
      <c r="T577" s="174">
        <f>SUM(T578:T587)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67" t="s">
        <v>82</v>
      </c>
      <c r="AT577" s="175" t="s">
        <v>72</v>
      </c>
      <c r="AU577" s="175" t="s">
        <v>80</v>
      </c>
      <c r="AY577" s="167" t="s">
        <v>150</v>
      </c>
      <c r="BK577" s="176">
        <f>SUM(BK578:BK587)</f>
        <v>0</v>
      </c>
    </row>
    <row r="578" s="2" customFormat="1" ht="66.75" customHeight="1">
      <c r="A578" s="37"/>
      <c r="B578" s="179"/>
      <c r="C578" s="180" t="s">
        <v>989</v>
      </c>
      <c r="D578" s="180" t="s">
        <v>152</v>
      </c>
      <c r="E578" s="181" t="s">
        <v>990</v>
      </c>
      <c r="F578" s="182" t="s">
        <v>991</v>
      </c>
      <c r="G578" s="183" t="s">
        <v>268</v>
      </c>
      <c r="H578" s="184">
        <v>1</v>
      </c>
      <c r="I578" s="185"/>
      <c r="J578" s="186">
        <f>ROUND(I578*H578,2)</f>
        <v>0</v>
      </c>
      <c r="K578" s="187"/>
      <c r="L578" s="38"/>
      <c r="M578" s="188" t="s">
        <v>1</v>
      </c>
      <c r="N578" s="189" t="s">
        <v>38</v>
      </c>
      <c r="O578" s="76"/>
      <c r="P578" s="190">
        <f>O578*H578</f>
        <v>0</v>
      </c>
      <c r="Q578" s="190">
        <v>0</v>
      </c>
      <c r="R578" s="190">
        <f>Q578*H578</f>
        <v>0</v>
      </c>
      <c r="S578" s="190">
        <v>0</v>
      </c>
      <c r="T578" s="191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2" t="s">
        <v>243</v>
      </c>
      <c r="AT578" s="192" t="s">
        <v>152</v>
      </c>
      <c r="AU578" s="192" t="s">
        <v>82</v>
      </c>
      <c r="AY578" s="18" t="s">
        <v>150</v>
      </c>
      <c r="BE578" s="193">
        <f>IF(N578="základní",J578,0)</f>
        <v>0</v>
      </c>
      <c r="BF578" s="193">
        <f>IF(N578="snížená",J578,0)</f>
        <v>0</v>
      </c>
      <c r="BG578" s="193">
        <f>IF(N578="zákl. přenesená",J578,0)</f>
        <v>0</v>
      </c>
      <c r="BH578" s="193">
        <f>IF(N578="sníž. přenesená",J578,0)</f>
        <v>0</v>
      </c>
      <c r="BI578" s="193">
        <f>IF(N578="nulová",J578,0)</f>
        <v>0</v>
      </c>
      <c r="BJ578" s="18" t="s">
        <v>80</v>
      </c>
      <c r="BK578" s="193">
        <f>ROUND(I578*H578,2)</f>
        <v>0</v>
      </c>
      <c r="BL578" s="18" t="s">
        <v>243</v>
      </c>
      <c r="BM578" s="192" t="s">
        <v>992</v>
      </c>
    </row>
    <row r="579" s="2" customFormat="1" ht="49.05" customHeight="1">
      <c r="A579" s="37"/>
      <c r="B579" s="179"/>
      <c r="C579" s="180" t="s">
        <v>993</v>
      </c>
      <c r="D579" s="180" t="s">
        <v>152</v>
      </c>
      <c r="E579" s="181" t="s">
        <v>994</v>
      </c>
      <c r="F579" s="182" t="s">
        <v>995</v>
      </c>
      <c r="G579" s="183" t="s">
        <v>268</v>
      </c>
      <c r="H579" s="184">
        <v>1</v>
      </c>
      <c r="I579" s="185"/>
      <c r="J579" s="186">
        <f>ROUND(I579*H579,2)</f>
        <v>0</v>
      </c>
      <c r="K579" s="187"/>
      <c r="L579" s="38"/>
      <c r="M579" s="188" t="s">
        <v>1</v>
      </c>
      <c r="N579" s="189" t="s">
        <v>38</v>
      </c>
      <c r="O579" s="76"/>
      <c r="P579" s="190">
        <f>O579*H579</f>
        <v>0</v>
      </c>
      <c r="Q579" s="190">
        <v>0</v>
      </c>
      <c r="R579" s="190">
        <f>Q579*H579</f>
        <v>0</v>
      </c>
      <c r="S579" s="190">
        <v>0</v>
      </c>
      <c r="T579" s="191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92" t="s">
        <v>243</v>
      </c>
      <c r="AT579" s="192" t="s">
        <v>152</v>
      </c>
      <c r="AU579" s="192" t="s">
        <v>82</v>
      </c>
      <c r="AY579" s="18" t="s">
        <v>150</v>
      </c>
      <c r="BE579" s="193">
        <f>IF(N579="základní",J579,0)</f>
        <v>0</v>
      </c>
      <c r="BF579" s="193">
        <f>IF(N579="snížená",J579,0)</f>
        <v>0</v>
      </c>
      <c r="BG579" s="193">
        <f>IF(N579="zákl. přenesená",J579,0)</f>
        <v>0</v>
      </c>
      <c r="BH579" s="193">
        <f>IF(N579="sníž. přenesená",J579,0)</f>
        <v>0</v>
      </c>
      <c r="BI579" s="193">
        <f>IF(N579="nulová",J579,0)</f>
        <v>0</v>
      </c>
      <c r="BJ579" s="18" t="s">
        <v>80</v>
      </c>
      <c r="BK579" s="193">
        <f>ROUND(I579*H579,2)</f>
        <v>0</v>
      </c>
      <c r="BL579" s="18" t="s">
        <v>243</v>
      </c>
      <c r="BM579" s="192" t="s">
        <v>996</v>
      </c>
    </row>
    <row r="580" s="2" customFormat="1" ht="49.05" customHeight="1">
      <c r="A580" s="37"/>
      <c r="B580" s="179"/>
      <c r="C580" s="180" t="s">
        <v>997</v>
      </c>
      <c r="D580" s="180" t="s">
        <v>152</v>
      </c>
      <c r="E580" s="181" t="s">
        <v>998</v>
      </c>
      <c r="F580" s="182" t="s">
        <v>999</v>
      </c>
      <c r="G580" s="183" t="s">
        <v>268</v>
      </c>
      <c r="H580" s="184">
        <v>1</v>
      </c>
      <c r="I580" s="185"/>
      <c r="J580" s="186">
        <f>ROUND(I580*H580,2)</f>
        <v>0</v>
      </c>
      <c r="K580" s="187"/>
      <c r="L580" s="38"/>
      <c r="M580" s="188" t="s">
        <v>1</v>
      </c>
      <c r="N580" s="189" t="s">
        <v>38</v>
      </c>
      <c r="O580" s="76"/>
      <c r="P580" s="190">
        <f>O580*H580</f>
        <v>0</v>
      </c>
      <c r="Q580" s="190">
        <v>0</v>
      </c>
      <c r="R580" s="190">
        <f>Q580*H580</f>
        <v>0</v>
      </c>
      <c r="S580" s="190">
        <v>0</v>
      </c>
      <c r="T580" s="191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2" t="s">
        <v>243</v>
      </c>
      <c r="AT580" s="192" t="s">
        <v>152</v>
      </c>
      <c r="AU580" s="192" t="s">
        <v>82</v>
      </c>
      <c r="AY580" s="18" t="s">
        <v>150</v>
      </c>
      <c r="BE580" s="193">
        <f>IF(N580="základní",J580,0)</f>
        <v>0</v>
      </c>
      <c r="BF580" s="193">
        <f>IF(N580="snížená",J580,0)</f>
        <v>0</v>
      </c>
      <c r="BG580" s="193">
        <f>IF(N580="zákl. přenesená",J580,0)</f>
        <v>0</v>
      </c>
      <c r="BH580" s="193">
        <f>IF(N580="sníž. přenesená",J580,0)</f>
        <v>0</v>
      </c>
      <c r="BI580" s="193">
        <f>IF(N580="nulová",J580,0)</f>
        <v>0</v>
      </c>
      <c r="BJ580" s="18" t="s">
        <v>80</v>
      </c>
      <c r="BK580" s="193">
        <f>ROUND(I580*H580,2)</f>
        <v>0</v>
      </c>
      <c r="BL580" s="18" t="s">
        <v>243</v>
      </c>
      <c r="BM580" s="192" t="s">
        <v>1000</v>
      </c>
    </row>
    <row r="581" s="2" customFormat="1" ht="49.05" customHeight="1">
      <c r="A581" s="37"/>
      <c r="B581" s="179"/>
      <c r="C581" s="180" t="s">
        <v>1001</v>
      </c>
      <c r="D581" s="180" t="s">
        <v>152</v>
      </c>
      <c r="E581" s="181" t="s">
        <v>1002</v>
      </c>
      <c r="F581" s="182" t="s">
        <v>1003</v>
      </c>
      <c r="G581" s="183" t="s">
        <v>268</v>
      </c>
      <c r="H581" s="184">
        <v>1</v>
      </c>
      <c r="I581" s="185"/>
      <c r="J581" s="186">
        <f>ROUND(I581*H581,2)</f>
        <v>0</v>
      </c>
      <c r="K581" s="187"/>
      <c r="L581" s="38"/>
      <c r="M581" s="188" t="s">
        <v>1</v>
      </c>
      <c r="N581" s="189" t="s">
        <v>38</v>
      </c>
      <c r="O581" s="76"/>
      <c r="P581" s="190">
        <f>O581*H581</f>
        <v>0</v>
      </c>
      <c r="Q581" s="190">
        <v>0</v>
      </c>
      <c r="R581" s="190">
        <f>Q581*H581</f>
        <v>0</v>
      </c>
      <c r="S581" s="190">
        <v>0</v>
      </c>
      <c r="T581" s="191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92" t="s">
        <v>243</v>
      </c>
      <c r="AT581" s="192" t="s">
        <v>152</v>
      </c>
      <c r="AU581" s="192" t="s">
        <v>82</v>
      </c>
      <c r="AY581" s="18" t="s">
        <v>150</v>
      </c>
      <c r="BE581" s="193">
        <f>IF(N581="základní",J581,0)</f>
        <v>0</v>
      </c>
      <c r="BF581" s="193">
        <f>IF(N581="snížená",J581,0)</f>
        <v>0</v>
      </c>
      <c r="BG581" s="193">
        <f>IF(N581="zákl. přenesená",J581,0)</f>
        <v>0</v>
      </c>
      <c r="BH581" s="193">
        <f>IF(N581="sníž. přenesená",J581,0)</f>
        <v>0</v>
      </c>
      <c r="BI581" s="193">
        <f>IF(N581="nulová",J581,0)</f>
        <v>0</v>
      </c>
      <c r="BJ581" s="18" t="s">
        <v>80</v>
      </c>
      <c r="BK581" s="193">
        <f>ROUND(I581*H581,2)</f>
        <v>0</v>
      </c>
      <c r="BL581" s="18" t="s">
        <v>243</v>
      </c>
      <c r="BM581" s="192" t="s">
        <v>1004</v>
      </c>
    </row>
    <row r="582" s="2" customFormat="1" ht="49.05" customHeight="1">
      <c r="A582" s="37"/>
      <c r="B582" s="179"/>
      <c r="C582" s="180" t="s">
        <v>1005</v>
      </c>
      <c r="D582" s="180" t="s">
        <v>152</v>
      </c>
      <c r="E582" s="181" t="s">
        <v>1006</v>
      </c>
      <c r="F582" s="182" t="s">
        <v>1007</v>
      </c>
      <c r="G582" s="183" t="s">
        <v>268</v>
      </c>
      <c r="H582" s="184">
        <v>1</v>
      </c>
      <c r="I582" s="185"/>
      <c r="J582" s="186">
        <f>ROUND(I582*H582,2)</f>
        <v>0</v>
      </c>
      <c r="K582" s="187"/>
      <c r="L582" s="38"/>
      <c r="M582" s="188" t="s">
        <v>1</v>
      </c>
      <c r="N582" s="189" t="s">
        <v>38</v>
      </c>
      <c r="O582" s="76"/>
      <c r="P582" s="190">
        <f>O582*H582</f>
        <v>0</v>
      </c>
      <c r="Q582" s="190">
        <v>0</v>
      </c>
      <c r="R582" s="190">
        <f>Q582*H582</f>
        <v>0</v>
      </c>
      <c r="S582" s="190">
        <v>0</v>
      </c>
      <c r="T582" s="191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2" t="s">
        <v>243</v>
      </c>
      <c r="AT582" s="192" t="s">
        <v>152</v>
      </c>
      <c r="AU582" s="192" t="s">
        <v>82</v>
      </c>
      <c r="AY582" s="18" t="s">
        <v>150</v>
      </c>
      <c r="BE582" s="193">
        <f>IF(N582="základní",J582,0)</f>
        <v>0</v>
      </c>
      <c r="BF582" s="193">
        <f>IF(N582="snížená",J582,0)</f>
        <v>0</v>
      </c>
      <c r="BG582" s="193">
        <f>IF(N582="zákl. přenesená",J582,0)</f>
        <v>0</v>
      </c>
      <c r="BH582" s="193">
        <f>IF(N582="sníž. přenesená",J582,0)</f>
        <v>0</v>
      </c>
      <c r="BI582" s="193">
        <f>IF(N582="nulová",J582,0)</f>
        <v>0</v>
      </c>
      <c r="BJ582" s="18" t="s">
        <v>80</v>
      </c>
      <c r="BK582" s="193">
        <f>ROUND(I582*H582,2)</f>
        <v>0</v>
      </c>
      <c r="BL582" s="18" t="s">
        <v>243</v>
      </c>
      <c r="BM582" s="192" t="s">
        <v>1008</v>
      </c>
    </row>
    <row r="583" s="2" customFormat="1" ht="49.05" customHeight="1">
      <c r="A583" s="37"/>
      <c r="B583" s="179"/>
      <c r="C583" s="180" t="s">
        <v>1009</v>
      </c>
      <c r="D583" s="180" t="s">
        <v>152</v>
      </c>
      <c r="E583" s="181" t="s">
        <v>1010</v>
      </c>
      <c r="F583" s="182" t="s">
        <v>1011</v>
      </c>
      <c r="G583" s="183" t="s">
        <v>268</v>
      </c>
      <c r="H583" s="184">
        <v>1</v>
      </c>
      <c r="I583" s="185"/>
      <c r="J583" s="186">
        <f>ROUND(I583*H583,2)</f>
        <v>0</v>
      </c>
      <c r="K583" s="187"/>
      <c r="L583" s="38"/>
      <c r="M583" s="188" t="s">
        <v>1</v>
      </c>
      <c r="N583" s="189" t="s">
        <v>38</v>
      </c>
      <c r="O583" s="76"/>
      <c r="P583" s="190">
        <f>O583*H583</f>
        <v>0</v>
      </c>
      <c r="Q583" s="190">
        <v>0</v>
      </c>
      <c r="R583" s="190">
        <f>Q583*H583</f>
        <v>0</v>
      </c>
      <c r="S583" s="190">
        <v>0</v>
      </c>
      <c r="T583" s="191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92" t="s">
        <v>243</v>
      </c>
      <c r="AT583" s="192" t="s">
        <v>152</v>
      </c>
      <c r="AU583" s="192" t="s">
        <v>82</v>
      </c>
      <c r="AY583" s="18" t="s">
        <v>150</v>
      </c>
      <c r="BE583" s="193">
        <f>IF(N583="základní",J583,0)</f>
        <v>0</v>
      </c>
      <c r="BF583" s="193">
        <f>IF(N583="snížená",J583,0)</f>
        <v>0</v>
      </c>
      <c r="BG583" s="193">
        <f>IF(N583="zákl. přenesená",J583,0)</f>
        <v>0</v>
      </c>
      <c r="BH583" s="193">
        <f>IF(N583="sníž. přenesená",J583,0)</f>
        <v>0</v>
      </c>
      <c r="BI583" s="193">
        <f>IF(N583="nulová",J583,0)</f>
        <v>0</v>
      </c>
      <c r="BJ583" s="18" t="s">
        <v>80</v>
      </c>
      <c r="BK583" s="193">
        <f>ROUND(I583*H583,2)</f>
        <v>0</v>
      </c>
      <c r="BL583" s="18" t="s">
        <v>243</v>
      </c>
      <c r="BM583" s="192" t="s">
        <v>1012</v>
      </c>
    </row>
    <row r="584" s="2" customFormat="1" ht="49.05" customHeight="1">
      <c r="A584" s="37"/>
      <c r="B584" s="179"/>
      <c r="C584" s="180" t="s">
        <v>1013</v>
      </c>
      <c r="D584" s="180" t="s">
        <v>152</v>
      </c>
      <c r="E584" s="181" t="s">
        <v>1014</v>
      </c>
      <c r="F584" s="182" t="s">
        <v>1015</v>
      </c>
      <c r="G584" s="183" t="s">
        <v>268</v>
      </c>
      <c r="H584" s="184">
        <v>1</v>
      </c>
      <c r="I584" s="185"/>
      <c r="J584" s="186">
        <f>ROUND(I584*H584,2)</f>
        <v>0</v>
      </c>
      <c r="K584" s="187"/>
      <c r="L584" s="38"/>
      <c r="M584" s="188" t="s">
        <v>1</v>
      </c>
      <c r="N584" s="189" t="s">
        <v>38</v>
      </c>
      <c r="O584" s="76"/>
      <c r="P584" s="190">
        <f>O584*H584</f>
        <v>0</v>
      </c>
      <c r="Q584" s="190">
        <v>0</v>
      </c>
      <c r="R584" s="190">
        <f>Q584*H584</f>
        <v>0</v>
      </c>
      <c r="S584" s="190">
        <v>0</v>
      </c>
      <c r="T584" s="191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2" t="s">
        <v>243</v>
      </c>
      <c r="AT584" s="192" t="s">
        <v>152</v>
      </c>
      <c r="AU584" s="192" t="s">
        <v>82</v>
      </c>
      <c r="AY584" s="18" t="s">
        <v>150</v>
      </c>
      <c r="BE584" s="193">
        <f>IF(N584="základní",J584,0)</f>
        <v>0</v>
      </c>
      <c r="BF584" s="193">
        <f>IF(N584="snížená",J584,0)</f>
        <v>0</v>
      </c>
      <c r="BG584" s="193">
        <f>IF(N584="zákl. přenesená",J584,0)</f>
        <v>0</v>
      </c>
      <c r="BH584" s="193">
        <f>IF(N584="sníž. přenesená",J584,0)</f>
        <v>0</v>
      </c>
      <c r="BI584" s="193">
        <f>IF(N584="nulová",J584,0)</f>
        <v>0</v>
      </c>
      <c r="BJ584" s="18" t="s">
        <v>80</v>
      </c>
      <c r="BK584" s="193">
        <f>ROUND(I584*H584,2)</f>
        <v>0</v>
      </c>
      <c r="BL584" s="18" t="s">
        <v>243</v>
      </c>
      <c r="BM584" s="192" t="s">
        <v>1016</v>
      </c>
    </row>
    <row r="585" s="2" customFormat="1" ht="49.05" customHeight="1">
      <c r="A585" s="37"/>
      <c r="B585" s="179"/>
      <c r="C585" s="180" t="s">
        <v>1017</v>
      </c>
      <c r="D585" s="180" t="s">
        <v>152</v>
      </c>
      <c r="E585" s="181" t="s">
        <v>1018</v>
      </c>
      <c r="F585" s="182" t="s">
        <v>1019</v>
      </c>
      <c r="G585" s="183" t="s">
        <v>268</v>
      </c>
      <c r="H585" s="184">
        <v>1</v>
      </c>
      <c r="I585" s="185"/>
      <c r="J585" s="186">
        <f>ROUND(I585*H585,2)</f>
        <v>0</v>
      </c>
      <c r="K585" s="187"/>
      <c r="L585" s="38"/>
      <c r="M585" s="188" t="s">
        <v>1</v>
      </c>
      <c r="N585" s="189" t="s">
        <v>38</v>
      </c>
      <c r="O585" s="76"/>
      <c r="P585" s="190">
        <f>O585*H585</f>
        <v>0</v>
      </c>
      <c r="Q585" s="190">
        <v>0</v>
      </c>
      <c r="R585" s="190">
        <f>Q585*H585</f>
        <v>0</v>
      </c>
      <c r="S585" s="190">
        <v>0</v>
      </c>
      <c r="T585" s="191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2" t="s">
        <v>243</v>
      </c>
      <c r="AT585" s="192" t="s">
        <v>152</v>
      </c>
      <c r="AU585" s="192" t="s">
        <v>82</v>
      </c>
      <c r="AY585" s="18" t="s">
        <v>150</v>
      </c>
      <c r="BE585" s="193">
        <f>IF(N585="základní",J585,0)</f>
        <v>0</v>
      </c>
      <c r="BF585" s="193">
        <f>IF(N585="snížená",J585,0)</f>
        <v>0</v>
      </c>
      <c r="BG585" s="193">
        <f>IF(N585="zákl. přenesená",J585,0)</f>
        <v>0</v>
      </c>
      <c r="BH585" s="193">
        <f>IF(N585="sníž. přenesená",J585,0)</f>
        <v>0</v>
      </c>
      <c r="BI585" s="193">
        <f>IF(N585="nulová",J585,0)</f>
        <v>0</v>
      </c>
      <c r="BJ585" s="18" t="s">
        <v>80</v>
      </c>
      <c r="BK585" s="193">
        <f>ROUND(I585*H585,2)</f>
        <v>0</v>
      </c>
      <c r="BL585" s="18" t="s">
        <v>243</v>
      </c>
      <c r="BM585" s="192" t="s">
        <v>1020</v>
      </c>
    </row>
    <row r="586" s="2" customFormat="1" ht="49.05" customHeight="1">
      <c r="A586" s="37"/>
      <c r="B586" s="179"/>
      <c r="C586" s="180" t="s">
        <v>1021</v>
      </c>
      <c r="D586" s="180" t="s">
        <v>152</v>
      </c>
      <c r="E586" s="181" t="s">
        <v>1022</v>
      </c>
      <c r="F586" s="182" t="s">
        <v>1023</v>
      </c>
      <c r="G586" s="183" t="s">
        <v>268</v>
      </c>
      <c r="H586" s="184">
        <v>1</v>
      </c>
      <c r="I586" s="185"/>
      <c r="J586" s="186">
        <f>ROUND(I586*H586,2)</f>
        <v>0</v>
      </c>
      <c r="K586" s="187"/>
      <c r="L586" s="38"/>
      <c r="M586" s="188" t="s">
        <v>1</v>
      </c>
      <c r="N586" s="189" t="s">
        <v>38</v>
      </c>
      <c r="O586" s="76"/>
      <c r="P586" s="190">
        <f>O586*H586</f>
        <v>0</v>
      </c>
      <c r="Q586" s="190">
        <v>0</v>
      </c>
      <c r="R586" s="190">
        <f>Q586*H586</f>
        <v>0</v>
      </c>
      <c r="S586" s="190">
        <v>0</v>
      </c>
      <c r="T586" s="191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2" t="s">
        <v>243</v>
      </c>
      <c r="AT586" s="192" t="s">
        <v>152</v>
      </c>
      <c r="AU586" s="192" t="s">
        <v>82</v>
      </c>
      <c r="AY586" s="18" t="s">
        <v>150</v>
      </c>
      <c r="BE586" s="193">
        <f>IF(N586="základní",J586,0)</f>
        <v>0</v>
      </c>
      <c r="BF586" s="193">
        <f>IF(N586="snížená",J586,0)</f>
        <v>0</v>
      </c>
      <c r="BG586" s="193">
        <f>IF(N586="zákl. přenesená",J586,0)</f>
        <v>0</v>
      </c>
      <c r="BH586" s="193">
        <f>IF(N586="sníž. přenesená",J586,0)</f>
        <v>0</v>
      </c>
      <c r="BI586" s="193">
        <f>IF(N586="nulová",J586,0)</f>
        <v>0</v>
      </c>
      <c r="BJ586" s="18" t="s">
        <v>80</v>
      </c>
      <c r="BK586" s="193">
        <f>ROUND(I586*H586,2)</f>
        <v>0</v>
      </c>
      <c r="BL586" s="18" t="s">
        <v>243</v>
      </c>
      <c r="BM586" s="192" t="s">
        <v>1024</v>
      </c>
    </row>
    <row r="587" s="2" customFormat="1" ht="62.7" customHeight="1">
      <c r="A587" s="37"/>
      <c r="B587" s="179"/>
      <c r="C587" s="180" t="s">
        <v>1025</v>
      </c>
      <c r="D587" s="180" t="s">
        <v>152</v>
      </c>
      <c r="E587" s="181" t="s">
        <v>1026</v>
      </c>
      <c r="F587" s="182" t="s">
        <v>1027</v>
      </c>
      <c r="G587" s="183" t="s">
        <v>268</v>
      </c>
      <c r="H587" s="184">
        <v>1</v>
      </c>
      <c r="I587" s="185"/>
      <c r="J587" s="186">
        <f>ROUND(I587*H587,2)</f>
        <v>0</v>
      </c>
      <c r="K587" s="187"/>
      <c r="L587" s="38"/>
      <c r="M587" s="188" t="s">
        <v>1</v>
      </c>
      <c r="N587" s="189" t="s">
        <v>38</v>
      </c>
      <c r="O587" s="76"/>
      <c r="P587" s="190">
        <f>O587*H587</f>
        <v>0</v>
      </c>
      <c r="Q587" s="190">
        <v>0</v>
      </c>
      <c r="R587" s="190">
        <f>Q587*H587</f>
        <v>0</v>
      </c>
      <c r="S587" s="190">
        <v>0</v>
      </c>
      <c r="T587" s="191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92" t="s">
        <v>243</v>
      </c>
      <c r="AT587" s="192" t="s">
        <v>152</v>
      </c>
      <c r="AU587" s="192" t="s">
        <v>82</v>
      </c>
      <c r="AY587" s="18" t="s">
        <v>150</v>
      </c>
      <c r="BE587" s="193">
        <f>IF(N587="základní",J587,0)</f>
        <v>0</v>
      </c>
      <c r="BF587" s="193">
        <f>IF(N587="snížená",J587,0)</f>
        <v>0</v>
      </c>
      <c r="BG587" s="193">
        <f>IF(N587="zákl. přenesená",J587,0)</f>
        <v>0</v>
      </c>
      <c r="BH587" s="193">
        <f>IF(N587="sníž. přenesená",J587,0)</f>
        <v>0</v>
      </c>
      <c r="BI587" s="193">
        <f>IF(N587="nulová",J587,0)</f>
        <v>0</v>
      </c>
      <c r="BJ587" s="18" t="s">
        <v>80</v>
      </c>
      <c r="BK587" s="193">
        <f>ROUND(I587*H587,2)</f>
        <v>0</v>
      </c>
      <c r="BL587" s="18" t="s">
        <v>243</v>
      </c>
      <c r="BM587" s="192" t="s">
        <v>1028</v>
      </c>
    </row>
    <row r="588" s="12" customFormat="1" ht="22.8" customHeight="1">
      <c r="A588" s="12"/>
      <c r="B588" s="166"/>
      <c r="C588" s="12"/>
      <c r="D588" s="167" t="s">
        <v>72</v>
      </c>
      <c r="E588" s="177" t="s">
        <v>1029</v>
      </c>
      <c r="F588" s="177" t="s">
        <v>1030</v>
      </c>
      <c r="G588" s="12"/>
      <c r="H588" s="12"/>
      <c r="I588" s="169"/>
      <c r="J588" s="178">
        <f>BK588</f>
        <v>0</v>
      </c>
      <c r="K588" s="12"/>
      <c r="L588" s="166"/>
      <c r="M588" s="171"/>
      <c r="N588" s="172"/>
      <c r="O588" s="172"/>
      <c r="P588" s="173">
        <f>SUM(P589:P594)</f>
        <v>0</v>
      </c>
      <c r="Q588" s="172"/>
      <c r="R588" s="173">
        <f>SUM(R589:R594)</f>
        <v>0</v>
      </c>
      <c r="S588" s="172"/>
      <c r="T588" s="174">
        <f>SUM(T589:T594)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67" t="s">
        <v>82</v>
      </c>
      <c r="AT588" s="175" t="s">
        <v>72</v>
      </c>
      <c r="AU588" s="175" t="s">
        <v>80</v>
      </c>
      <c r="AY588" s="167" t="s">
        <v>150</v>
      </c>
      <c r="BK588" s="176">
        <f>SUM(BK589:BK594)</f>
        <v>0</v>
      </c>
    </row>
    <row r="589" s="2" customFormat="1" ht="44.25" customHeight="1">
      <c r="A589" s="37"/>
      <c r="B589" s="179"/>
      <c r="C589" s="180" t="s">
        <v>1031</v>
      </c>
      <c r="D589" s="180" t="s">
        <v>152</v>
      </c>
      <c r="E589" s="181" t="s">
        <v>1032</v>
      </c>
      <c r="F589" s="182" t="s">
        <v>1033</v>
      </c>
      <c r="G589" s="183" t="s">
        <v>268</v>
      </c>
      <c r="H589" s="184">
        <v>1</v>
      </c>
      <c r="I589" s="185"/>
      <c r="J589" s="186">
        <f>ROUND(I589*H589,2)</f>
        <v>0</v>
      </c>
      <c r="K589" s="187"/>
      <c r="L589" s="38"/>
      <c r="M589" s="188" t="s">
        <v>1</v>
      </c>
      <c r="N589" s="189" t="s">
        <v>38</v>
      </c>
      <c r="O589" s="76"/>
      <c r="P589" s="190">
        <f>O589*H589</f>
        <v>0</v>
      </c>
      <c r="Q589" s="190">
        <v>0</v>
      </c>
      <c r="R589" s="190">
        <f>Q589*H589</f>
        <v>0</v>
      </c>
      <c r="S589" s="190">
        <v>0</v>
      </c>
      <c r="T589" s="191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2" t="s">
        <v>243</v>
      </c>
      <c r="AT589" s="192" t="s">
        <v>152</v>
      </c>
      <c r="AU589" s="192" t="s">
        <v>82</v>
      </c>
      <c r="AY589" s="18" t="s">
        <v>150</v>
      </c>
      <c r="BE589" s="193">
        <f>IF(N589="základní",J589,0)</f>
        <v>0</v>
      </c>
      <c r="BF589" s="193">
        <f>IF(N589="snížená",J589,0)</f>
        <v>0</v>
      </c>
      <c r="BG589" s="193">
        <f>IF(N589="zákl. přenesená",J589,0)</f>
        <v>0</v>
      </c>
      <c r="BH589" s="193">
        <f>IF(N589="sníž. přenesená",J589,0)</f>
        <v>0</v>
      </c>
      <c r="BI589" s="193">
        <f>IF(N589="nulová",J589,0)</f>
        <v>0</v>
      </c>
      <c r="BJ589" s="18" t="s">
        <v>80</v>
      </c>
      <c r="BK589" s="193">
        <f>ROUND(I589*H589,2)</f>
        <v>0</v>
      </c>
      <c r="BL589" s="18" t="s">
        <v>243</v>
      </c>
      <c r="BM589" s="192" t="s">
        <v>1034</v>
      </c>
    </row>
    <row r="590" s="2" customFormat="1" ht="44.25" customHeight="1">
      <c r="A590" s="37"/>
      <c r="B590" s="179"/>
      <c r="C590" s="180" t="s">
        <v>1035</v>
      </c>
      <c r="D590" s="180" t="s">
        <v>152</v>
      </c>
      <c r="E590" s="181" t="s">
        <v>1036</v>
      </c>
      <c r="F590" s="182" t="s">
        <v>1037</v>
      </c>
      <c r="G590" s="183" t="s">
        <v>268</v>
      </c>
      <c r="H590" s="184">
        <v>1</v>
      </c>
      <c r="I590" s="185"/>
      <c r="J590" s="186">
        <f>ROUND(I590*H590,2)</f>
        <v>0</v>
      </c>
      <c r="K590" s="187"/>
      <c r="L590" s="38"/>
      <c r="M590" s="188" t="s">
        <v>1</v>
      </c>
      <c r="N590" s="189" t="s">
        <v>38</v>
      </c>
      <c r="O590" s="76"/>
      <c r="P590" s="190">
        <f>O590*H590</f>
        <v>0</v>
      </c>
      <c r="Q590" s="190">
        <v>0</v>
      </c>
      <c r="R590" s="190">
        <f>Q590*H590</f>
        <v>0</v>
      </c>
      <c r="S590" s="190">
        <v>0</v>
      </c>
      <c r="T590" s="191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2" t="s">
        <v>243</v>
      </c>
      <c r="AT590" s="192" t="s">
        <v>152</v>
      </c>
      <c r="AU590" s="192" t="s">
        <v>82</v>
      </c>
      <c r="AY590" s="18" t="s">
        <v>150</v>
      </c>
      <c r="BE590" s="193">
        <f>IF(N590="základní",J590,0)</f>
        <v>0</v>
      </c>
      <c r="BF590" s="193">
        <f>IF(N590="snížená",J590,0)</f>
        <v>0</v>
      </c>
      <c r="BG590" s="193">
        <f>IF(N590="zákl. přenesená",J590,0)</f>
        <v>0</v>
      </c>
      <c r="BH590" s="193">
        <f>IF(N590="sníž. přenesená",J590,0)</f>
        <v>0</v>
      </c>
      <c r="BI590" s="193">
        <f>IF(N590="nulová",J590,0)</f>
        <v>0</v>
      </c>
      <c r="BJ590" s="18" t="s">
        <v>80</v>
      </c>
      <c r="BK590" s="193">
        <f>ROUND(I590*H590,2)</f>
        <v>0</v>
      </c>
      <c r="BL590" s="18" t="s">
        <v>243</v>
      </c>
      <c r="BM590" s="192" t="s">
        <v>1038</v>
      </c>
    </row>
    <row r="591" s="2" customFormat="1" ht="44.25" customHeight="1">
      <c r="A591" s="37"/>
      <c r="B591" s="179"/>
      <c r="C591" s="180" t="s">
        <v>1039</v>
      </c>
      <c r="D591" s="180" t="s">
        <v>152</v>
      </c>
      <c r="E591" s="181" t="s">
        <v>1040</v>
      </c>
      <c r="F591" s="182" t="s">
        <v>1041</v>
      </c>
      <c r="G591" s="183" t="s">
        <v>268</v>
      </c>
      <c r="H591" s="184">
        <v>3</v>
      </c>
      <c r="I591" s="185"/>
      <c r="J591" s="186">
        <f>ROUND(I591*H591,2)</f>
        <v>0</v>
      </c>
      <c r="K591" s="187"/>
      <c r="L591" s="38"/>
      <c r="M591" s="188" t="s">
        <v>1</v>
      </c>
      <c r="N591" s="189" t="s">
        <v>38</v>
      </c>
      <c r="O591" s="76"/>
      <c r="P591" s="190">
        <f>O591*H591</f>
        <v>0</v>
      </c>
      <c r="Q591" s="190">
        <v>0</v>
      </c>
      <c r="R591" s="190">
        <f>Q591*H591</f>
        <v>0</v>
      </c>
      <c r="S591" s="190">
        <v>0</v>
      </c>
      <c r="T591" s="191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2" t="s">
        <v>243</v>
      </c>
      <c r="AT591" s="192" t="s">
        <v>152</v>
      </c>
      <c r="AU591" s="192" t="s">
        <v>82</v>
      </c>
      <c r="AY591" s="18" t="s">
        <v>150</v>
      </c>
      <c r="BE591" s="193">
        <f>IF(N591="základní",J591,0)</f>
        <v>0</v>
      </c>
      <c r="BF591" s="193">
        <f>IF(N591="snížená",J591,0)</f>
        <v>0</v>
      </c>
      <c r="BG591" s="193">
        <f>IF(N591="zákl. přenesená",J591,0)</f>
        <v>0</v>
      </c>
      <c r="BH591" s="193">
        <f>IF(N591="sníž. přenesená",J591,0)</f>
        <v>0</v>
      </c>
      <c r="BI591" s="193">
        <f>IF(N591="nulová",J591,0)</f>
        <v>0</v>
      </c>
      <c r="BJ591" s="18" t="s">
        <v>80</v>
      </c>
      <c r="BK591" s="193">
        <f>ROUND(I591*H591,2)</f>
        <v>0</v>
      </c>
      <c r="BL591" s="18" t="s">
        <v>243</v>
      </c>
      <c r="BM591" s="192" t="s">
        <v>1042</v>
      </c>
    </row>
    <row r="592" s="2" customFormat="1" ht="44.25" customHeight="1">
      <c r="A592" s="37"/>
      <c r="B592" s="179"/>
      <c r="C592" s="180" t="s">
        <v>1043</v>
      </c>
      <c r="D592" s="180" t="s">
        <v>152</v>
      </c>
      <c r="E592" s="181" t="s">
        <v>1044</v>
      </c>
      <c r="F592" s="182" t="s">
        <v>1045</v>
      </c>
      <c r="G592" s="183" t="s">
        <v>268</v>
      </c>
      <c r="H592" s="184">
        <v>1</v>
      </c>
      <c r="I592" s="185"/>
      <c r="J592" s="186">
        <f>ROUND(I592*H592,2)</f>
        <v>0</v>
      </c>
      <c r="K592" s="187"/>
      <c r="L592" s="38"/>
      <c r="M592" s="188" t="s">
        <v>1</v>
      </c>
      <c r="N592" s="189" t="s">
        <v>38</v>
      </c>
      <c r="O592" s="76"/>
      <c r="P592" s="190">
        <f>O592*H592</f>
        <v>0</v>
      </c>
      <c r="Q592" s="190">
        <v>0</v>
      </c>
      <c r="R592" s="190">
        <f>Q592*H592</f>
        <v>0</v>
      </c>
      <c r="S592" s="190">
        <v>0</v>
      </c>
      <c r="T592" s="191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2" t="s">
        <v>243</v>
      </c>
      <c r="AT592" s="192" t="s">
        <v>152</v>
      </c>
      <c r="AU592" s="192" t="s">
        <v>82</v>
      </c>
      <c r="AY592" s="18" t="s">
        <v>150</v>
      </c>
      <c r="BE592" s="193">
        <f>IF(N592="základní",J592,0)</f>
        <v>0</v>
      </c>
      <c r="BF592" s="193">
        <f>IF(N592="snížená",J592,0)</f>
        <v>0</v>
      </c>
      <c r="BG592" s="193">
        <f>IF(N592="zákl. přenesená",J592,0)</f>
        <v>0</v>
      </c>
      <c r="BH592" s="193">
        <f>IF(N592="sníž. přenesená",J592,0)</f>
        <v>0</v>
      </c>
      <c r="BI592" s="193">
        <f>IF(N592="nulová",J592,0)</f>
        <v>0</v>
      </c>
      <c r="BJ592" s="18" t="s">
        <v>80</v>
      </c>
      <c r="BK592" s="193">
        <f>ROUND(I592*H592,2)</f>
        <v>0</v>
      </c>
      <c r="BL592" s="18" t="s">
        <v>243</v>
      </c>
      <c r="BM592" s="192" t="s">
        <v>1046</v>
      </c>
    </row>
    <row r="593" s="2" customFormat="1" ht="44.25" customHeight="1">
      <c r="A593" s="37"/>
      <c r="B593" s="179"/>
      <c r="C593" s="180" t="s">
        <v>1047</v>
      </c>
      <c r="D593" s="180" t="s">
        <v>152</v>
      </c>
      <c r="E593" s="181" t="s">
        <v>1048</v>
      </c>
      <c r="F593" s="182" t="s">
        <v>1049</v>
      </c>
      <c r="G593" s="183" t="s">
        <v>268</v>
      </c>
      <c r="H593" s="184">
        <v>1</v>
      </c>
      <c r="I593" s="185"/>
      <c r="J593" s="186">
        <f>ROUND(I593*H593,2)</f>
        <v>0</v>
      </c>
      <c r="K593" s="187"/>
      <c r="L593" s="38"/>
      <c r="M593" s="188" t="s">
        <v>1</v>
      </c>
      <c r="N593" s="189" t="s">
        <v>38</v>
      </c>
      <c r="O593" s="76"/>
      <c r="P593" s="190">
        <f>O593*H593</f>
        <v>0</v>
      </c>
      <c r="Q593" s="190">
        <v>0</v>
      </c>
      <c r="R593" s="190">
        <f>Q593*H593</f>
        <v>0</v>
      </c>
      <c r="S593" s="190">
        <v>0</v>
      </c>
      <c r="T593" s="191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2" t="s">
        <v>243</v>
      </c>
      <c r="AT593" s="192" t="s">
        <v>152</v>
      </c>
      <c r="AU593" s="192" t="s">
        <v>82</v>
      </c>
      <c r="AY593" s="18" t="s">
        <v>150</v>
      </c>
      <c r="BE593" s="193">
        <f>IF(N593="základní",J593,0)</f>
        <v>0</v>
      </c>
      <c r="BF593" s="193">
        <f>IF(N593="snížená",J593,0)</f>
        <v>0</v>
      </c>
      <c r="BG593" s="193">
        <f>IF(N593="zákl. přenesená",J593,0)</f>
        <v>0</v>
      </c>
      <c r="BH593" s="193">
        <f>IF(N593="sníž. přenesená",J593,0)</f>
        <v>0</v>
      </c>
      <c r="BI593" s="193">
        <f>IF(N593="nulová",J593,0)</f>
        <v>0</v>
      </c>
      <c r="BJ593" s="18" t="s">
        <v>80</v>
      </c>
      <c r="BK593" s="193">
        <f>ROUND(I593*H593,2)</f>
        <v>0</v>
      </c>
      <c r="BL593" s="18" t="s">
        <v>243</v>
      </c>
      <c r="BM593" s="192" t="s">
        <v>1050</v>
      </c>
    </row>
    <row r="594" s="2" customFormat="1" ht="44.25" customHeight="1">
      <c r="A594" s="37"/>
      <c r="B594" s="179"/>
      <c r="C594" s="180" t="s">
        <v>1051</v>
      </c>
      <c r="D594" s="180" t="s">
        <v>152</v>
      </c>
      <c r="E594" s="181" t="s">
        <v>1052</v>
      </c>
      <c r="F594" s="182" t="s">
        <v>1053</v>
      </c>
      <c r="G594" s="183" t="s">
        <v>268</v>
      </c>
      <c r="H594" s="184">
        <v>2</v>
      </c>
      <c r="I594" s="185"/>
      <c r="J594" s="186">
        <f>ROUND(I594*H594,2)</f>
        <v>0</v>
      </c>
      <c r="K594" s="187"/>
      <c r="L594" s="38"/>
      <c r="M594" s="188" t="s">
        <v>1</v>
      </c>
      <c r="N594" s="189" t="s">
        <v>38</v>
      </c>
      <c r="O594" s="76"/>
      <c r="P594" s="190">
        <f>O594*H594</f>
        <v>0</v>
      </c>
      <c r="Q594" s="190">
        <v>0</v>
      </c>
      <c r="R594" s="190">
        <f>Q594*H594</f>
        <v>0</v>
      </c>
      <c r="S594" s="190">
        <v>0</v>
      </c>
      <c r="T594" s="191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2" t="s">
        <v>243</v>
      </c>
      <c r="AT594" s="192" t="s">
        <v>152</v>
      </c>
      <c r="AU594" s="192" t="s">
        <v>82</v>
      </c>
      <c r="AY594" s="18" t="s">
        <v>150</v>
      </c>
      <c r="BE594" s="193">
        <f>IF(N594="základní",J594,0)</f>
        <v>0</v>
      </c>
      <c r="BF594" s="193">
        <f>IF(N594="snížená",J594,0)</f>
        <v>0</v>
      </c>
      <c r="BG594" s="193">
        <f>IF(N594="zákl. přenesená",J594,0)</f>
        <v>0</v>
      </c>
      <c r="BH594" s="193">
        <f>IF(N594="sníž. přenesená",J594,0)</f>
        <v>0</v>
      </c>
      <c r="BI594" s="193">
        <f>IF(N594="nulová",J594,0)</f>
        <v>0</v>
      </c>
      <c r="BJ594" s="18" t="s">
        <v>80</v>
      </c>
      <c r="BK594" s="193">
        <f>ROUND(I594*H594,2)</f>
        <v>0</v>
      </c>
      <c r="BL594" s="18" t="s">
        <v>243</v>
      </c>
      <c r="BM594" s="192" t="s">
        <v>1054</v>
      </c>
    </row>
    <row r="595" s="12" customFormat="1" ht="22.8" customHeight="1">
      <c r="A595" s="12"/>
      <c r="B595" s="166"/>
      <c r="C595" s="12"/>
      <c r="D595" s="167" t="s">
        <v>72</v>
      </c>
      <c r="E595" s="177" t="s">
        <v>1055</v>
      </c>
      <c r="F595" s="177" t="s">
        <v>1056</v>
      </c>
      <c r="G595" s="12"/>
      <c r="H595" s="12"/>
      <c r="I595" s="169"/>
      <c r="J595" s="178">
        <f>BK595</f>
        <v>0</v>
      </c>
      <c r="K595" s="12"/>
      <c r="L595" s="166"/>
      <c r="M595" s="171"/>
      <c r="N595" s="172"/>
      <c r="O595" s="172"/>
      <c r="P595" s="173">
        <f>SUM(P596:P609)</f>
        <v>0</v>
      </c>
      <c r="Q595" s="172"/>
      <c r="R595" s="173">
        <f>SUM(R596:R609)</f>
        <v>1.1855814</v>
      </c>
      <c r="S595" s="172"/>
      <c r="T595" s="174">
        <f>SUM(T596:T609)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67" t="s">
        <v>82</v>
      </c>
      <c r="AT595" s="175" t="s">
        <v>72</v>
      </c>
      <c r="AU595" s="175" t="s">
        <v>80</v>
      </c>
      <c r="AY595" s="167" t="s">
        <v>150</v>
      </c>
      <c r="BK595" s="176">
        <f>SUM(BK596:BK609)</f>
        <v>0</v>
      </c>
    </row>
    <row r="596" s="2" customFormat="1" ht="24.15" customHeight="1">
      <c r="A596" s="37"/>
      <c r="B596" s="179"/>
      <c r="C596" s="180" t="s">
        <v>1057</v>
      </c>
      <c r="D596" s="180" t="s">
        <v>152</v>
      </c>
      <c r="E596" s="181" t="s">
        <v>1058</v>
      </c>
      <c r="F596" s="182" t="s">
        <v>1059</v>
      </c>
      <c r="G596" s="183" t="s">
        <v>155</v>
      </c>
      <c r="H596" s="184">
        <v>41.799999999999997</v>
      </c>
      <c r="I596" s="185"/>
      <c r="J596" s="186">
        <f>ROUND(I596*H596,2)</f>
        <v>0</v>
      </c>
      <c r="K596" s="187"/>
      <c r="L596" s="38"/>
      <c r="M596" s="188" t="s">
        <v>1</v>
      </c>
      <c r="N596" s="189" t="s">
        <v>38</v>
      </c>
      <c r="O596" s="76"/>
      <c r="P596" s="190">
        <f>O596*H596</f>
        <v>0</v>
      </c>
      <c r="Q596" s="190">
        <v>0.00029999999999999997</v>
      </c>
      <c r="R596" s="190">
        <f>Q596*H596</f>
        <v>0.012539999999999997</v>
      </c>
      <c r="S596" s="190">
        <v>0</v>
      </c>
      <c r="T596" s="191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2" t="s">
        <v>243</v>
      </c>
      <c r="AT596" s="192" t="s">
        <v>152</v>
      </c>
      <c r="AU596" s="192" t="s">
        <v>82</v>
      </c>
      <c r="AY596" s="18" t="s">
        <v>150</v>
      </c>
      <c r="BE596" s="193">
        <f>IF(N596="základní",J596,0)</f>
        <v>0</v>
      </c>
      <c r="BF596" s="193">
        <f>IF(N596="snížená",J596,0)</f>
        <v>0</v>
      </c>
      <c r="BG596" s="193">
        <f>IF(N596="zákl. přenesená",J596,0)</f>
        <v>0</v>
      </c>
      <c r="BH596" s="193">
        <f>IF(N596="sníž. přenesená",J596,0)</f>
        <v>0</v>
      </c>
      <c r="BI596" s="193">
        <f>IF(N596="nulová",J596,0)</f>
        <v>0</v>
      </c>
      <c r="BJ596" s="18" t="s">
        <v>80</v>
      </c>
      <c r="BK596" s="193">
        <f>ROUND(I596*H596,2)</f>
        <v>0</v>
      </c>
      <c r="BL596" s="18" t="s">
        <v>243</v>
      </c>
      <c r="BM596" s="192" t="s">
        <v>1060</v>
      </c>
    </row>
    <row r="597" s="15" customFormat="1">
      <c r="A597" s="15"/>
      <c r="B597" s="211"/>
      <c r="C597" s="15"/>
      <c r="D597" s="195" t="s">
        <v>158</v>
      </c>
      <c r="E597" s="212" t="s">
        <v>1</v>
      </c>
      <c r="F597" s="213" t="s">
        <v>315</v>
      </c>
      <c r="G597" s="15"/>
      <c r="H597" s="212" t="s">
        <v>1</v>
      </c>
      <c r="I597" s="214"/>
      <c r="J597" s="15"/>
      <c r="K597" s="15"/>
      <c r="L597" s="211"/>
      <c r="M597" s="215"/>
      <c r="N597" s="216"/>
      <c r="O597" s="216"/>
      <c r="P597" s="216"/>
      <c r="Q597" s="216"/>
      <c r="R597" s="216"/>
      <c r="S597" s="216"/>
      <c r="T597" s="217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12" t="s">
        <v>158</v>
      </c>
      <c r="AU597" s="212" t="s">
        <v>82</v>
      </c>
      <c r="AV597" s="15" t="s">
        <v>80</v>
      </c>
      <c r="AW597" s="15" t="s">
        <v>30</v>
      </c>
      <c r="AX597" s="15" t="s">
        <v>73</v>
      </c>
      <c r="AY597" s="212" t="s">
        <v>150</v>
      </c>
    </row>
    <row r="598" s="13" customFormat="1">
      <c r="A598" s="13"/>
      <c r="B598" s="194"/>
      <c r="C598" s="13"/>
      <c r="D598" s="195" t="s">
        <v>158</v>
      </c>
      <c r="E598" s="196" t="s">
        <v>1</v>
      </c>
      <c r="F598" s="197" t="s">
        <v>316</v>
      </c>
      <c r="G598" s="13"/>
      <c r="H598" s="198">
        <v>41.799999999999997</v>
      </c>
      <c r="I598" s="199"/>
      <c r="J598" s="13"/>
      <c r="K598" s="13"/>
      <c r="L598" s="194"/>
      <c r="M598" s="200"/>
      <c r="N598" s="201"/>
      <c r="O598" s="201"/>
      <c r="P598" s="201"/>
      <c r="Q598" s="201"/>
      <c r="R598" s="201"/>
      <c r="S598" s="201"/>
      <c r="T598" s="20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96" t="s">
        <v>158</v>
      </c>
      <c r="AU598" s="196" t="s">
        <v>82</v>
      </c>
      <c r="AV598" s="13" t="s">
        <v>82</v>
      </c>
      <c r="AW598" s="13" t="s">
        <v>30</v>
      </c>
      <c r="AX598" s="13" t="s">
        <v>80</v>
      </c>
      <c r="AY598" s="196" t="s">
        <v>150</v>
      </c>
    </row>
    <row r="599" s="2" customFormat="1" ht="33" customHeight="1">
      <c r="A599" s="37"/>
      <c r="B599" s="179"/>
      <c r="C599" s="180" t="s">
        <v>1061</v>
      </c>
      <c r="D599" s="180" t="s">
        <v>152</v>
      </c>
      <c r="E599" s="181" t="s">
        <v>1062</v>
      </c>
      <c r="F599" s="182" t="s">
        <v>1063</v>
      </c>
      <c r="G599" s="183" t="s">
        <v>279</v>
      </c>
      <c r="H599" s="184">
        <v>30.84</v>
      </c>
      <c r="I599" s="185"/>
      <c r="J599" s="186">
        <f>ROUND(I599*H599,2)</f>
        <v>0</v>
      </c>
      <c r="K599" s="187"/>
      <c r="L599" s="38"/>
      <c r="M599" s="188" t="s">
        <v>1</v>
      </c>
      <c r="N599" s="189" t="s">
        <v>38</v>
      </c>
      <c r="O599" s="76"/>
      <c r="P599" s="190">
        <f>O599*H599</f>
        <v>0</v>
      </c>
      <c r="Q599" s="190">
        <v>0.00042999999999999999</v>
      </c>
      <c r="R599" s="190">
        <f>Q599*H599</f>
        <v>0.013261199999999999</v>
      </c>
      <c r="S599" s="190">
        <v>0</v>
      </c>
      <c r="T599" s="191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2" t="s">
        <v>243</v>
      </c>
      <c r="AT599" s="192" t="s">
        <v>152</v>
      </c>
      <c r="AU599" s="192" t="s">
        <v>82</v>
      </c>
      <c r="AY599" s="18" t="s">
        <v>150</v>
      </c>
      <c r="BE599" s="193">
        <f>IF(N599="základní",J599,0)</f>
        <v>0</v>
      </c>
      <c r="BF599" s="193">
        <f>IF(N599="snížená",J599,0)</f>
        <v>0</v>
      </c>
      <c r="BG599" s="193">
        <f>IF(N599="zákl. přenesená",J599,0)</f>
        <v>0</v>
      </c>
      <c r="BH599" s="193">
        <f>IF(N599="sníž. přenesená",J599,0)</f>
        <v>0</v>
      </c>
      <c r="BI599" s="193">
        <f>IF(N599="nulová",J599,0)</f>
        <v>0</v>
      </c>
      <c r="BJ599" s="18" t="s">
        <v>80</v>
      </c>
      <c r="BK599" s="193">
        <f>ROUND(I599*H599,2)</f>
        <v>0</v>
      </c>
      <c r="BL599" s="18" t="s">
        <v>243</v>
      </c>
      <c r="BM599" s="192" t="s">
        <v>1064</v>
      </c>
    </row>
    <row r="600" s="13" customFormat="1">
      <c r="A600" s="13"/>
      <c r="B600" s="194"/>
      <c r="C600" s="13"/>
      <c r="D600" s="195" t="s">
        <v>158</v>
      </c>
      <c r="E600" s="196" t="s">
        <v>1</v>
      </c>
      <c r="F600" s="197" t="s">
        <v>1065</v>
      </c>
      <c r="G600" s="13"/>
      <c r="H600" s="198">
        <v>30.84</v>
      </c>
      <c r="I600" s="199"/>
      <c r="J600" s="13"/>
      <c r="K600" s="13"/>
      <c r="L600" s="194"/>
      <c r="M600" s="200"/>
      <c r="N600" s="201"/>
      <c r="O600" s="201"/>
      <c r="P600" s="201"/>
      <c r="Q600" s="201"/>
      <c r="R600" s="201"/>
      <c r="S600" s="201"/>
      <c r="T600" s="20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6" t="s">
        <v>158</v>
      </c>
      <c r="AU600" s="196" t="s">
        <v>82</v>
      </c>
      <c r="AV600" s="13" t="s">
        <v>82</v>
      </c>
      <c r="AW600" s="13" t="s">
        <v>30</v>
      </c>
      <c r="AX600" s="13" t="s">
        <v>80</v>
      </c>
      <c r="AY600" s="196" t="s">
        <v>150</v>
      </c>
    </row>
    <row r="601" s="2" customFormat="1" ht="24.15" customHeight="1">
      <c r="A601" s="37"/>
      <c r="B601" s="179"/>
      <c r="C601" s="218" t="s">
        <v>1066</v>
      </c>
      <c r="D601" s="218" t="s">
        <v>213</v>
      </c>
      <c r="E601" s="219" t="s">
        <v>1067</v>
      </c>
      <c r="F601" s="220" t="s">
        <v>1068</v>
      </c>
      <c r="G601" s="221" t="s">
        <v>279</v>
      </c>
      <c r="H601" s="222">
        <v>33.923999999999999</v>
      </c>
      <c r="I601" s="223"/>
      <c r="J601" s="224">
        <f>ROUND(I601*H601,2)</f>
        <v>0</v>
      </c>
      <c r="K601" s="225"/>
      <c r="L601" s="226"/>
      <c r="M601" s="227" t="s">
        <v>1</v>
      </c>
      <c r="N601" s="228" t="s">
        <v>38</v>
      </c>
      <c r="O601" s="76"/>
      <c r="P601" s="190">
        <f>O601*H601</f>
        <v>0</v>
      </c>
      <c r="Q601" s="190">
        <v>0.002</v>
      </c>
      <c r="R601" s="190">
        <f>Q601*H601</f>
        <v>0.067848000000000006</v>
      </c>
      <c r="S601" s="190">
        <v>0</v>
      </c>
      <c r="T601" s="191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2" t="s">
        <v>328</v>
      </c>
      <c r="AT601" s="192" t="s">
        <v>213</v>
      </c>
      <c r="AU601" s="192" t="s">
        <v>82</v>
      </c>
      <c r="AY601" s="18" t="s">
        <v>150</v>
      </c>
      <c r="BE601" s="193">
        <f>IF(N601="základní",J601,0)</f>
        <v>0</v>
      </c>
      <c r="BF601" s="193">
        <f>IF(N601="snížená",J601,0)</f>
        <v>0</v>
      </c>
      <c r="BG601" s="193">
        <f>IF(N601="zákl. přenesená",J601,0)</f>
        <v>0</v>
      </c>
      <c r="BH601" s="193">
        <f>IF(N601="sníž. přenesená",J601,0)</f>
        <v>0</v>
      </c>
      <c r="BI601" s="193">
        <f>IF(N601="nulová",J601,0)</f>
        <v>0</v>
      </c>
      <c r="BJ601" s="18" t="s">
        <v>80</v>
      </c>
      <c r="BK601" s="193">
        <f>ROUND(I601*H601,2)</f>
        <v>0</v>
      </c>
      <c r="BL601" s="18" t="s">
        <v>243</v>
      </c>
      <c r="BM601" s="192" t="s">
        <v>1069</v>
      </c>
    </row>
    <row r="602" s="13" customFormat="1">
      <c r="A602" s="13"/>
      <c r="B602" s="194"/>
      <c r="C602" s="13"/>
      <c r="D602" s="195" t="s">
        <v>158</v>
      </c>
      <c r="E602" s="196" t="s">
        <v>1</v>
      </c>
      <c r="F602" s="197" t="s">
        <v>1070</v>
      </c>
      <c r="G602" s="13"/>
      <c r="H602" s="198">
        <v>33.923999999999999</v>
      </c>
      <c r="I602" s="199"/>
      <c r="J602" s="13"/>
      <c r="K602" s="13"/>
      <c r="L602" s="194"/>
      <c r="M602" s="200"/>
      <c r="N602" s="201"/>
      <c r="O602" s="201"/>
      <c r="P602" s="201"/>
      <c r="Q602" s="201"/>
      <c r="R602" s="201"/>
      <c r="S602" s="201"/>
      <c r="T602" s="20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6" t="s">
        <v>158</v>
      </c>
      <c r="AU602" s="196" t="s">
        <v>82</v>
      </c>
      <c r="AV602" s="13" t="s">
        <v>82</v>
      </c>
      <c r="AW602" s="13" t="s">
        <v>30</v>
      </c>
      <c r="AX602" s="13" t="s">
        <v>80</v>
      </c>
      <c r="AY602" s="196" t="s">
        <v>150</v>
      </c>
    </row>
    <row r="603" s="2" customFormat="1" ht="37.8" customHeight="1">
      <c r="A603" s="37"/>
      <c r="B603" s="179"/>
      <c r="C603" s="180" t="s">
        <v>1071</v>
      </c>
      <c r="D603" s="180" t="s">
        <v>152</v>
      </c>
      <c r="E603" s="181" t="s">
        <v>1072</v>
      </c>
      <c r="F603" s="182" t="s">
        <v>1073</v>
      </c>
      <c r="G603" s="183" t="s">
        <v>155</v>
      </c>
      <c r="H603" s="184">
        <v>41.799999999999997</v>
      </c>
      <c r="I603" s="185"/>
      <c r="J603" s="186">
        <f>ROUND(I603*H603,2)</f>
        <v>0</v>
      </c>
      <c r="K603" s="187"/>
      <c r="L603" s="38"/>
      <c r="M603" s="188" t="s">
        <v>1</v>
      </c>
      <c r="N603" s="189" t="s">
        <v>38</v>
      </c>
      <c r="O603" s="76"/>
      <c r="P603" s="190">
        <f>O603*H603</f>
        <v>0</v>
      </c>
      <c r="Q603" s="190">
        <v>0.0063</v>
      </c>
      <c r="R603" s="190">
        <f>Q603*H603</f>
        <v>0.26333999999999996</v>
      </c>
      <c r="S603" s="190">
        <v>0</v>
      </c>
      <c r="T603" s="191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2" t="s">
        <v>243</v>
      </c>
      <c r="AT603" s="192" t="s">
        <v>152</v>
      </c>
      <c r="AU603" s="192" t="s">
        <v>82</v>
      </c>
      <c r="AY603" s="18" t="s">
        <v>150</v>
      </c>
      <c r="BE603" s="193">
        <f>IF(N603="základní",J603,0)</f>
        <v>0</v>
      </c>
      <c r="BF603" s="193">
        <f>IF(N603="snížená",J603,0)</f>
        <v>0</v>
      </c>
      <c r="BG603" s="193">
        <f>IF(N603="zákl. přenesená",J603,0)</f>
        <v>0</v>
      </c>
      <c r="BH603" s="193">
        <f>IF(N603="sníž. přenesená",J603,0)</f>
        <v>0</v>
      </c>
      <c r="BI603" s="193">
        <f>IF(N603="nulová",J603,0)</f>
        <v>0</v>
      </c>
      <c r="BJ603" s="18" t="s">
        <v>80</v>
      </c>
      <c r="BK603" s="193">
        <f>ROUND(I603*H603,2)</f>
        <v>0</v>
      </c>
      <c r="BL603" s="18" t="s">
        <v>243</v>
      </c>
      <c r="BM603" s="192" t="s">
        <v>1074</v>
      </c>
    </row>
    <row r="604" s="15" customFormat="1">
      <c r="A604" s="15"/>
      <c r="B604" s="211"/>
      <c r="C604" s="15"/>
      <c r="D604" s="195" t="s">
        <v>158</v>
      </c>
      <c r="E604" s="212" t="s">
        <v>1</v>
      </c>
      <c r="F604" s="213" t="s">
        <v>315</v>
      </c>
      <c r="G604" s="15"/>
      <c r="H604" s="212" t="s">
        <v>1</v>
      </c>
      <c r="I604" s="214"/>
      <c r="J604" s="15"/>
      <c r="K604" s="15"/>
      <c r="L604" s="211"/>
      <c r="M604" s="215"/>
      <c r="N604" s="216"/>
      <c r="O604" s="216"/>
      <c r="P604" s="216"/>
      <c r="Q604" s="216"/>
      <c r="R604" s="216"/>
      <c r="S604" s="216"/>
      <c r="T604" s="217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12" t="s">
        <v>158</v>
      </c>
      <c r="AU604" s="212" t="s">
        <v>82</v>
      </c>
      <c r="AV604" s="15" t="s">
        <v>80</v>
      </c>
      <c r="AW604" s="15" t="s">
        <v>30</v>
      </c>
      <c r="AX604" s="15" t="s">
        <v>73</v>
      </c>
      <c r="AY604" s="212" t="s">
        <v>150</v>
      </c>
    </row>
    <row r="605" s="13" customFormat="1">
      <c r="A605" s="13"/>
      <c r="B605" s="194"/>
      <c r="C605" s="13"/>
      <c r="D605" s="195" t="s">
        <v>158</v>
      </c>
      <c r="E605" s="196" t="s">
        <v>1</v>
      </c>
      <c r="F605" s="197" t="s">
        <v>316</v>
      </c>
      <c r="G605" s="13"/>
      <c r="H605" s="198">
        <v>41.799999999999997</v>
      </c>
      <c r="I605" s="199"/>
      <c r="J605" s="13"/>
      <c r="K605" s="13"/>
      <c r="L605" s="194"/>
      <c r="M605" s="200"/>
      <c r="N605" s="201"/>
      <c r="O605" s="201"/>
      <c r="P605" s="201"/>
      <c r="Q605" s="201"/>
      <c r="R605" s="201"/>
      <c r="S605" s="201"/>
      <c r="T605" s="20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6" t="s">
        <v>158</v>
      </c>
      <c r="AU605" s="196" t="s">
        <v>82</v>
      </c>
      <c r="AV605" s="13" t="s">
        <v>82</v>
      </c>
      <c r="AW605" s="13" t="s">
        <v>30</v>
      </c>
      <c r="AX605" s="13" t="s">
        <v>80</v>
      </c>
      <c r="AY605" s="196" t="s">
        <v>150</v>
      </c>
    </row>
    <row r="606" s="2" customFormat="1" ht="16.5" customHeight="1">
      <c r="A606" s="37"/>
      <c r="B606" s="179"/>
      <c r="C606" s="218" t="s">
        <v>1075</v>
      </c>
      <c r="D606" s="218" t="s">
        <v>213</v>
      </c>
      <c r="E606" s="219" t="s">
        <v>1076</v>
      </c>
      <c r="F606" s="220" t="s">
        <v>1077</v>
      </c>
      <c r="G606" s="221" t="s">
        <v>155</v>
      </c>
      <c r="H606" s="222">
        <v>45.979999999999997</v>
      </c>
      <c r="I606" s="223"/>
      <c r="J606" s="224">
        <f>ROUND(I606*H606,2)</f>
        <v>0</v>
      </c>
      <c r="K606" s="225"/>
      <c r="L606" s="226"/>
      <c r="M606" s="227" t="s">
        <v>1</v>
      </c>
      <c r="N606" s="228" t="s">
        <v>38</v>
      </c>
      <c r="O606" s="76"/>
      <c r="P606" s="190">
        <f>O606*H606</f>
        <v>0</v>
      </c>
      <c r="Q606" s="190">
        <v>0.017999999999999999</v>
      </c>
      <c r="R606" s="190">
        <f>Q606*H606</f>
        <v>0.82763999999999993</v>
      </c>
      <c r="S606" s="190">
        <v>0</v>
      </c>
      <c r="T606" s="191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92" t="s">
        <v>328</v>
      </c>
      <c r="AT606" s="192" t="s">
        <v>213</v>
      </c>
      <c r="AU606" s="192" t="s">
        <v>82</v>
      </c>
      <c r="AY606" s="18" t="s">
        <v>150</v>
      </c>
      <c r="BE606" s="193">
        <f>IF(N606="základní",J606,0)</f>
        <v>0</v>
      </c>
      <c r="BF606" s="193">
        <f>IF(N606="snížená",J606,0)</f>
        <v>0</v>
      </c>
      <c r="BG606" s="193">
        <f>IF(N606="zákl. přenesená",J606,0)</f>
        <v>0</v>
      </c>
      <c r="BH606" s="193">
        <f>IF(N606="sníž. přenesená",J606,0)</f>
        <v>0</v>
      </c>
      <c r="BI606" s="193">
        <f>IF(N606="nulová",J606,0)</f>
        <v>0</v>
      </c>
      <c r="BJ606" s="18" t="s">
        <v>80</v>
      </c>
      <c r="BK606" s="193">
        <f>ROUND(I606*H606,2)</f>
        <v>0</v>
      </c>
      <c r="BL606" s="18" t="s">
        <v>243</v>
      </c>
      <c r="BM606" s="192" t="s">
        <v>1078</v>
      </c>
    </row>
    <row r="607" s="13" customFormat="1">
      <c r="A607" s="13"/>
      <c r="B607" s="194"/>
      <c r="C607" s="13"/>
      <c r="D607" s="195" t="s">
        <v>158</v>
      </c>
      <c r="E607" s="196" t="s">
        <v>1</v>
      </c>
      <c r="F607" s="197" t="s">
        <v>1079</v>
      </c>
      <c r="G607" s="13"/>
      <c r="H607" s="198">
        <v>45.979999999999997</v>
      </c>
      <c r="I607" s="199"/>
      <c r="J607" s="13"/>
      <c r="K607" s="13"/>
      <c r="L607" s="194"/>
      <c r="M607" s="200"/>
      <c r="N607" s="201"/>
      <c r="O607" s="201"/>
      <c r="P607" s="201"/>
      <c r="Q607" s="201"/>
      <c r="R607" s="201"/>
      <c r="S607" s="201"/>
      <c r="T607" s="20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6" t="s">
        <v>158</v>
      </c>
      <c r="AU607" s="196" t="s">
        <v>82</v>
      </c>
      <c r="AV607" s="13" t="s">
        <v>82</v>
      </c>
      <c r="AW607" s="13" t="s">
        <v>30</v>
      </c>
      <c r="AX607" s="13" t="s">
        <v>80</v>
      </c>
      <c r="AY607" s="196" t="s">
        <v>150</v>
      </c>
    </row>
    <row r="608" s="2" customFormat="1" ht="16.5" customHeight="1">
      <c r="A608" s="37"/>
      <c r="B608" s="179"/>
      <c r="C608" s="180" t="s">
        <v>1080</v>
      </c>
      <c r="D608" s="180" t="s">
        <v>152</v>
      </c>
      <c r="E608" s="181" t="s">
        <v>1081</v>
      </c>
      <c r="F608" s="182" t="s">
        <v>1082</v>
      </c>
      <c r="G608" s="183" t="s">
        <v>279</v>
      </c>
      <c r="H608" s="184">
        <v>31.739999999999998</v>
      </c>
      <c r="I608" s="185"/>
      <c r="J608" s="186">
        <f>ROUND(I608*H608,2)</f>
        <v>0</v>
      </c>
      <c r="K608" s="187"/>
      <c r="L608" s="38"/>
      <c r="M608" s="188" t="s">
        <v>1</v>
      </c>
      <c r="N608" s="189" t="s">
        <v>38</v>
      </c>
      <c r="O608" s="76"/>
      <c r="P608" s="190">
        <f>O608*H608</f>
        <v>0</v>
      </c>
      <c r="Q608" s="190">
        <v>3.0000000000000001E-05</v>
      </c>
      <c r="R608" s="190">
        <f>Q608*H608</f>
        <v>0.00095219999999999994</v>
      </c>
      <c r="S608" s="190">
        <v>0</v>
      </c>
      <c r="T608" s="191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2" t="s">
        <v>243</v>
      </c>
      <c r="AT608" s="192" t="s">
        <v>152</v>
      </c>
      <c r="AU608" s="192" t="s">
        <v>82</v>
      </c>
      <c r="AY608" s="18" t="s">
        <v>150</v>
      </c>
      <c r="BE608" s="193">
        <f>IF(N608="základní",J608,0)</f>
        <v>0</v>
      </c>
      <c r="BF608" s="193">
        <f>IF(N608="snížená",J608,0)</f>
        <v>0</v>
      </c>
      <c r="BG608" s="193">
        <f>IF(N608="zákl. přenesená",J608,0)</f>
        <v>0</v>
      </c>
      <c r="BH608" s="193">
        <f>IF(N608="sníž. přenesená",J608,0)</f>
        <v>0</v>
      </c>
      <c r="BI608" s="193">
        <f>IF(N608="nulová",J608,0)</f>
        <v>0</v>
      </c>
      <c r="BJ608" s="18" t="s">
        <v>80</v>
      </c>
      <c r="BK608" s="193">
        <f>ROUND(I608*H608,2)</f>
        <v>0</v>
      </c>
      <c r="BL608" s="18" t="s">
        <v>243</v>
      </c>
      <c r="BM608" s="192" t="s">
        <v>1083</v>
      </c>
    </row>
    <row r="609" s="2" customFormat="1" ht="49.05" customHeight="1">
      <c r="A609" s="37"/>
      <c r="B609" s="179"/>
      <c r="C609" s="180" t="s">
        <v>1084</v>
      </c>
      <c r="D609" s="180" t="s">
        <v>152</v>
      </c>
      <c r="E609" s="181" t="s">
        <v>1085</v>
      </c>
      <c r="F609" s="182" t="s">
        <v>1086</v>
      </c>
      <c r="G609" s="183" t="s">
        <v>188</v>
      </c>
      <c r="H609" s="184">
        <v>1.1859999999999999</v>
      </c>
      <c r="I609" s="185"/>
      <c r="J609" s="186">
        <f>ROUND(I609*H609,2)</f>
        <v>0</v>
      </c>
      <c r="K609" s="187"/>
      <c r="L609" s="38"/>
      <c r="M609" s="188" t="s">
        <v>1</v>
      </c>
      <c r="N609" s="189" t="s">
        <v>38</v>
      </c>
      <c r="O609" s="76"/>
      <c r="P609" s="190">
        <f>O609*H609</f>
        <v>0</v>
      </c>
      <c r="Q609" s="190">
        <v>0</v>
      </c>
      <c r="R609" s="190">
        <f>Q609*H609</f>
        <v>0</v>
      </c>
      <c r="S609" s="190">
        <v>0</v>
      </c>
      <c r="T609" s="191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2" t="s">
        <v>243</v>
      </c>
      <c r="AT609" s="192" t="s">
        <v>152</v>
      </c>
      <c r="AU609" s="192" t="s">
        <v>82</v>
      </c>
      <c r="AY609" s="18" t="s">
        <v>150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18" t="s">
        <v>80</v>
      </c>
      <c r="BK609" s="193">
        <f>ROUND(I609*H609,2)</f>
        <v>0</v>
      </c>
      <c r="BL609" s="18" t="s">
        <v>243</v>
      </c>
      <c r="BM609" s="192" t="s">
        <v>1087</v>
      </c>
    </row>
    <row r="610" s="12" customFormat="1" ht="22.8" customHeight="1">
      <c r="A610" s="12"/>
      <c r="B610" s="166"/>
      <c r="C610" s="12"/>
      <c r="D610" s="167" t="s">
        <v>72</v>
      </c>
      <c r="E610" s="177" t="s">
        <v>1088</v>
      </c>
      <c r="F610" s="177" t="s">
        <v>1089</v>
      </c>
      <c r="G610" s="12"/>
      <c r="H610" s="12"/>
      <c r="I610" s="169"/>
      <c r="J610" s="178">
        <f>BK610</f>
        <v>0</v>
      </c>
      <c r="K610" s="12"/>
      <c r="L610" s="166"/>
      <c r="M610" s="171"/>
      <c r="N610" s="172"/>
      <c r="O610" s="172"/>
      <c r="P610" s="173">
        <f>SUM(P611:P651)</f>
        <v>0</v>
      </c>
      <c r="Q610" s="172"/>
      <c r="R610" s="173">
        <f>SUM(R611:R651)</f>
        <v>2.1923645399999998</v>
      </c>
      <c r="S610" s="172"/>
      <c r="T610" s="174">
        <f>SUM(T611:T651)</f>
        <v>0.16347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167" t="s">
        <v>82</v>
      </c>
      <c r="AT610" s="175" t="s">
        <v>72</v>
      </c>
      <c r="AU610" s="175" t="s">
        <v>80</v>
      </c>
      <c r="AY610" s="167" t="s">
        <v>150</v>
      </c>
      <c r="BK610" s="176">
        <f>SUM(BK611:BK651)</f>
        <v>0</v>
      </c>
    </row>
    <row r="611" s="2" customFormat="1" ht="24.15" customHeight="1">
      <c r="A611" s="37"/>
      <c r="B611" s="179"/>
      <c r="C611" s="180" t="s">
        <v>1090</v>
      </c>
      <c r="D611" s="180" t="s">
        <v>152</v>
      </c>
      <c r="E611" s="181" t="s">
        <v>1091</v>
      </c>
      <c r="F611" s="182" t="s">
        <v>1092</v>
      </c>
      <c r="G611" s="183" t="s">
        <v>155</v>
      </c>
      <c r="H611" s="184">
        <v>312.19999999999999</v>
      </c>
      <c r="I611" s="185"/>
      <c r="J611" s="186">
        <f>ROUND(I611*H611,2)</f>
        <v>0</v>
      </c>
      <c r="K611" s="187"/>
      <c r="L611" s="38"/>
      <c r="M611" s="188" t="s">
        <v>1</v>
      </c>
      <c r="N611" s="189" t="s">
        <v>38</v>
      </c>
      <c r="O611" s="76"/>
      <c r="P611" s="190">
        <f>O611*H611</f>
        <v>0</v>
      </c>
      <c r="Q611" s="190">
        <v>0</v>
      </c>
      <c r="R611" s="190">
        <f>Q611*H611</f>
        <v>0</v>
      </c>
      <c r="S611" s="190">
        <v>0</v>
      </c>
      <c r="T611" s="191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2" t="s">
        <v>243</v>
      </c>
      <c r="AT611" s="192" t="s">
        <v>152</v>
      </c>
      <c r="AU611" s="192" t="s">
        <v>82</v>
      </c>
      <c r="AY611" s="18" t="s">
        <v>150</v>
      </c>
      <c r="BE611" s="193">
        <f>IF(N611="základní",J611,0)</f>
        <v>0</v>
      </c>
      <c r="BF611" s="193">
        <f>IF(N611="snížená",J611,0)</f>
        <v>0</v>
      </c>
      <c r="BG611" s="193">
        <f>IF(N611="zákl. přenesená",J611,0)</f>
        <v>0</v>
      </c>
      <c r="BH611" s="193">
        <f>IF(N611="sníž. přenesená",J611,0)</f>
        <v>0</v>
      </c>
      <c r="BI611" s="193">
        <f>IF(N611="nulová",J611,0)</f>
        <v>0</v>
      </c>
      <c r="BJ611" s="18" t="s">
        <v>80</v>
      </c>
      <c r="BK611" s="193">
        <f>ROUND(I611*H611,2)</f>
        <v>0</v>
      </c>
      <c r="BL611" s="18" t="s">
        <v>243</v>
      </c>
      <c r="BM611" s="192" t="s">
        <v>1093</v>
      </c>
    </row>
    <row r="612" s="15" customFormat="1">
      <c r="A612" s="15"/>
      <c r="B612" s="211"/>
      <c r="C612" s="15"/>
      <c r="D612" s="195" t="s">
        <v>158</v>
      </c>
      <c r="E612" s="212" t="s">
        <v>1</v>
      </c>
      <c r="F612" s="213" t="s">
        <v>308</v>
      </c>
      <c r="G612" s="15"/>
      <c r="H612" s="212" t="s">
        <v>1</v>
      </c>
      <c r="I612" s="214"/>
      <c r="J612" s="15"/>
      <c r="K612" s="15"/>
      <c r="L612" s="211"/>
      <c r="M612" s="215"/>
      <c r="N612" s="216"/>
      <c r="O612" s="216"/>
      <c r="P612" s="216"/>
      <c r="Q612" s="216"/>
      <c r="R612" s="216"/>
      <c r="S612" s="216"/>
      <c r="T612" s="217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12" t="s">
        <v>158</v>
      </c>
      <c r="AU612" s="212" t="s">
        <v>82</v>
      </c>
      <c r="AV612" s="15" t="s">
        <v>80</v>
      </c>
      <c r="AW612" s="15" t="s">
        <v>30</v>
      </c>
      <c r="AX612" s="15" t="s">
        <v>73</v>
      </c>
      <c r="AY612" s="212" t="s">
        <v>150</v>
      </c>
    </row>
    <row r="613" s="13" customFormat="1">
      <c r="A613" s="13"/>
      <c r="B613" s="194"/>
      <c r="C613" s="13"/>
      <c r="D613" s="195" t="s">
        <v>158</v>
      </c>
      <c r="E613" s="196" t="s">
        <v>1</v>
      </c>
      <c r="F613" s="197" t="s">
        <v>314</v>
      </c>
      <c r="G613" s="13"/>
      <c r="H613" s="198">
        <v>65</v>
      </c>
      <c r="I613" s="199"/>
      <c r="J613" s="13"/>
      <c r="K613" s="13"/>
      <c r="L613" s="194"/>
      <c r="M613" s="200"/>
      <c r="N613" s="201"/>
      <c r="O613" s="201"/>
      <c r="P613" s="201"/>
      <c r="Q613" s="201"/>
      <c r="R613" s="201"/>
      <c r="S613" s="201"/>
      <c r="T613" s="20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6" t="s">
        <v>158</v>
      </c>
      <c r="AU613" s="196" t="s">
        <v>82</v>
      </c>
      <c r="AV613" s="13" t="s">
        <v>82</v>
      </c>
      <c r="AW613" s="13" t="s">
        <v>30</v>
      </c>
      <c r="AX613" s="13" t="s">
        <v>73</v>
      </c>
      <c r="AY613" s="196" t="s">
        <v>150</v>
      </c>
    </row>
    <row r="614" s="15" customFormat="1">
      <c r="A614" s="15"/>
      <c r="B614" s="211"/>
      <c r="C614" s="15"/>
      <c r="D614" s="195" t="s">
        <v>158</v>
      </c>
      <c r="E614" s="212" t="s">
        <v>1</v>
      </c>
      <c r="F614" s="213" t="s">
        <v>321</v>
      </c>
      <c r="G614" s="15"/>
      <c r="H614" s="212" t="s">
        <v>1</v>
      </c>
      <c r="I614" s="214"/>
      <c r="J614" s="15"/>
      <c r="K614" s="15"/>
      <c r="L614" s="211"/>
      <c r="M614" s="215"/>
      <c r="N614" s="216"/>
      <c r="O614" s="216"/>
      <c r="P614" s="216"/>
      <c r="Q614" s="216"/>
      <c r="R614" s="216"/>
      <c r="S614" s="216"/>
      <c r="T614" s="217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12" t="s">
        <v>158</v>
      </c>
      <c r="AU614" s="212" t="s">
        <v>82</v>
      </c>
      <c r="AV614" s="15" t="s">
        <v>80</v>
      </c>
      <c r="AW614" s="15" t="s">
        <v>30</v>
      </c>
      <c r="AX614" s="15" t="s">
        <v>73</v>
      </c>
      <c r="AY614" s="212" t="s">
        <v>150</v>
      </c>
    </row>
    <row r="615" s="13" customFormat="1">
      <c r="A615" s="13"/>
      <c r="B615" s="194"/>
      <c r="C615" s="13"/>
      <c r="D615" s="195" t="s">
        <v>158</v>
      </c>
      <c r="E615" s="196" t="s">
        <v>1</v>
      </c>
      <c r="F615" s="197" t="s">
        <v>322</v>
      </c>
      <c r="G615" s="13"/>
      <c r="H615" s="198">
        <v>205.40000000000001</v>
      </c>
      <c r="I615" s="199"/>
      <c r="J615" s="13"/>
      <c r="K615" s="13"/>
      <c r="L615" s="194"/>
      <c r="M615" s="200"/>
      <c r="N615" s="201"/>
      <c r="O615" s="201"/>
      <c r="P615" s="201"/>
      <c r="Q615" s="201"/>
      <c r="R615" s="201"/>
      <c r="S615" s="201"/>
      <c r="T615" s="20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6" t="s">
        <v>158</v>
      </c>
      <c r="AU615" s="196" t="s">
        <v>82</v>
      </c>
      <c r="AV615" s="13" t="s">
        <v>82</v>
      </c>
      <c r="AW615" s="13" t="s">
        <v>30</v>
      </c>
      <c r="AX615" s="13" t="s">
        <v>73</v>
      </c>
      <c r="AY615" s="196" t="s">
        <v>150</v>
      </c>
    </row>
    <row r="616" s="15" customFormat="1">
      <c r="A616" s="15"/>
      <c r="B616" s="211"/>
      <c r="C616" s="15"/>
      <c r="D616" s="195" t="s">
        <v>158</v>
      </c>
      <c r="E616" s="212" t="s">
        <v>1</v>
      </c>
      <c r="F616" s="213" t="s">
        <v>315</v>
      </c>
      <c r="G616" s="15"/>
      <c r="H616" s="212" t="s">
        <v>1</v>
      </c>
      <c r="I616" s="214"/>
      <c r="J616" s="15"/>
      <c r="K616" s="15"/>
      <c r="L616" s="211"/>
      <c r="M616" s="215"/>
      <c r="N616" s="216"/>
      <c r="O616" s="216"/>
      <c r="P616" s="216"/>
      <c r="Q616" s="216"/>
      <c r="R616" s="216"/>
      <c r="S616" s="216"/>
      <c r="T616" s="217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12" t="s">
        <v>158</v>
      </c>
      <c r="AU616" s="212" t="s">
        <v>82</v>
      </c>
      <c r="AV616" s="15" t="s">
        <v>80</v>
      </c>
      <c r="AW616" s="15" t="s">
        <v>30</v>
      </c>
      <c r="AX616" s="15" t="s">
        <v>73</v>
      </c>
      <c r="AY616" s="212" t="s">
        <v>150</v>
      </c>
    </row>
    <row r="617" s="13" customFormat="1">
      <c r="A617" s="13"/>
      <c r="B617" s="194"/>
      <c r="C617" s="13"/>
      <c r="D617" s="195" t="s">
        <v>158</v>
      </c>
      <c r="E617" s="196" t="s">
        <v>1</v>
      </c>
      <c r="F617" s="197" t="s">
        <v>316</v>
      </c>
      <c r="G617" s="13"/>
      <c r="H617" s="198">
        <v>41.799999999999997</v>
      </c>
      <c r="I617" s="199"/>
      <c r="J617" s="13"/>
      <c r="K617" s="13"/>
      <c r="L617" s="194"/>
      <c r="M617" s="200"/>
      <c r="N617" s="201"/>
      <c r="O617" s="201"/>
      <c r="P617" s="201"/>
      <c r="Q617" s="201"/>
      <c r="R617" s="201"/>
      <c r="S617" s="201"/>
      <c r="T617" s="20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6" t="s">
        <v>158</v>
      </c>
      <c r="AU617" s="196" t="s">
        <v>82</v>
      </c>
      <c r="AV617" s="13" t="s">
        <v>82</v>
      </c>
      <c r="AW617" s="13" t="s">
        <v>30</v>
      </c>
      <c r="AX617" s="13" t="s">
        <v>73</v>
      </c>
      <c r="AY617" s="196" t="s">
        <v>150</v>
      </c>
    </row>
    <row r="618" s="14" customFormat="1">
      <c r="A618" s="14"/>
      <c r="B618" s="203"/>
      <c r="C618" s="14"/>
      <c r="D618" s="195" t="s">
        <v>158</v>
      </c>
      <c r="E618" s="204" t="s">
        <v>1</v>
      </c>
      <c r="F618" s="205" t="s">
        <v>172</v>
      </c>
      <c r="G618" s="14"/>
      <c r="H618" s="206">
        <v>312.19999999999999</v>
      </c>
      <c r="I618" s="207"/>
      <c r="J618" s="14"/>
      <c r="K618" s="14"/>
      <c r="L618" s="203"/>
      <c r="M618" s="208"/>
      <c r="N618" s="209"/>
      <c r="O618" s="209"/>
      <c r="P618" s="209"/>
      <c r="Q618" s="209"/>
      <c r="R618" s="209"/>
      <c r="S618" s="209"/>
      <c r="T618" s="21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4" t="s">
        <v>158</v>
      </c>
      <c r="AU618" s="204" t="s">
        <v>82</v>
      </c>
      <c r="AV618" s="14" t="s">
        <v>156</v>
      </c>
      <c r="AW618" s="14" t="s">
        <v>30</v>
      </c>
      <c r="AX618" s="14" t="s">
        <v>80</v>
      </c>
      <c r="AY618" s="204" t="s">
        <v>150</v>
      </c>
    </row>
    <row r="619" s="2" customFormat="1" ht="16.5" customHeight="1">
      <c r="A619" s="37"/>
      <c r="B619" s="179"/>
      <c r="C619" s="180" t="s">
        <v>1094</v>
      </c>
      <c r="D619" s="180" t="s">
        <v>152</v>
      </c>
      <c r="E619" s="181" t="s">
        <v>1095</v>
      </c>
      <c r="F619" s="182" t="s">
        <v>1096</v>
      </c>
      <c r="G619" s="183" t="s">
        <v>155</v>
      </c>
      <c r="H619" s="184">
        <v>312.19999999999999</v>
      </c>
      <c r="I619" s="185"/>
      <c r="J619" s="186">
        <f>ROUND(I619*H619,2)</f>
        <v>0</v>
      </c>
      <c r="K619" s="187"/>
      <c r="L619" s="38"/>
      <c r="M619" s="188" t="s">
        <v>1</v>
      </c>
      <c r="N619" s="189" t="s">
        <v>38</v>
      </c>
      <c r="O619" s="76"/>
      <c r="P619" s="190">
        <f>O619*H619</f>
        <v>0</v>
      </c>
      <c r="Q619" s="190">
        <v>0</v>
      </c>
      <c r="R619" s="190">
        <f>Q619*H619</f>
        <v>0</v>
      </c>
      <c r="S619" s="190">
        <v>0</v>
      </c>
      <c r="T619" s="191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2" t="s">
        <v>243</v>
      </c>
      <c r="AT619" s="192" t="s">
        <v>152</v>
      </c>
      <c r="AU619" s="192" t="s">
        <v>82</v>
      </c>
      <c r="AY619" s="18" t="s">
        <v>150</v>
      </c>
      <c r="BE619" s="193">
        <f>IF(N619="základní",J619,0)</f>
        <v>0</v>
      </c>
      <c r="BF619" s="193">
        <f>IF(N619="snížená",J619,0)</f>
        <v>0</v>
      </c>
      <c r="BG619" s="193">
        <f>IF(N619="zákl. přenesená",J619,0)</f>
        <v>0</v>
      </c>
      <c r="BH619" s="193">
        <f>IF(N619="sníž. přenesená",J619,0)</f>
        <v>0</v>
      </c>
      <c r="BI619" s="193">
        <f>IF(N619="nulová",J619,0)</f>
        <v>0</v>
      </c>
      <c r="BJ619" s="18" t="s">
        <v>80</v>
      </c>
      <c r="BK619" s="193">
        <f>ROUND(I619*H619,2)</f>
        <v>0</v>
      </c>
      <c r="BL619" s="18" t="s">
        <v>243</v>
      </c>
      <c r="BM619" s="192" t="s">
        <v>1097</v>
      </c>
    </row>
    <row r="620" s="15" customFormat="1">
      <c r="A620" s="15"/>
      <c r="B620" s="211"/>
      <c r="C620" s="15"/>
      <c r="D620" s="195" t="s">
        <v>158</v>
      </c>
      <c r="E620" s="212" t="s">
        <v>1</v>
      </c>
      <c r="F620" s="213" t="s">
        <v>308</v>
      </c>
      <c r="G620" s="15"/>
      <c r="H620" s="212" t="s">
        <v>1</v>
      </c>
      <c r="I620" s="214"/>
      <c r="J620" s="15"/>
      <c r="K620" s="15"/>
      <c r="L620" s="211"/>
      <c r="M620" s="215"/>
      <c r="N620" s="216"/>
      <c r="O620" s="216"/>
      <c r="P620" s="216"/>
      <c r="Q620" s="216"/>
      <c r="R620" s="216"/>
      <c r="S620" s="216"/>
      <c r="T620" s="217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12" t="s">
        <v>158</v>
      </c>
      <c r="AU620" s="212" t="s">
        <v>82</v>
      </c>
      <c r="AV620" s="15" t="s">
        <v>80</v>
      </c>
      <c r="AW620" s="15" t="s">
        <v>30</v>
      </c>
      <c r="AX620" s="15" t="s">
        <v>73</v>
      </c>
      <c r="AY620" s="212" t="s">
        <v>150</v>
      </c>
    </row>
    <row r="621" s="13" customFormat="1">
      <c r="A621" s="13"/>
      <c r="B621" s="194"/>
      <c r="C621" s="13"/>
      <c r="D621" s="195" t="s">
        <v>158</v>
      </c>
      <c r="E621" s="196" t="s">
        <v>1</v>
      </c>
      <c r="F621" s="197" t="s">
        <v>314</v>
      </c>
      <c r="G621" s="13"/>
      <c r="H621" s="198">
        <v>65</v>
      </c>
      <c r="I621" s="199"/>
      <c r="J621" s="13"/>
      <c r="K621" s="13"/>
      <c r="L621" s="194"/>
      <c r="M621" s="200"/>
      <c r="N621" s="201"/>
      <c r="O621" s="201"/>
      <c r="P621" s="201"/>
      <c r="Q621" s="201"/>
      <c r="R621" s="201"/>
      <c r="S621" s="201"/>
      <c r="T621" s="20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6" t="s">
        <v>158</v>
      </c>
      <c r="AU621" s="196" t="s">
        <v>82</v>
      </c>
      <c r="AV621" s="13" t="s">
        <v>82</v>
      </c>
      <c r="AW621" s="13" t="s">
        <v>30</v>
      </c>
      <c r="AX621" s="13" t="s">
        <v>73</v>
      </c>
      <c r="AY621" s="196" t="s">
        <v>150</v>
      </c>
    </row>
    <row r="622" s="15" customFormat="1">
      <c r="A622" s="15"/>
      <c r="B622" s="211"/>
      <c r="C622" s="15"/>
      <c r="D622" s="195" t="s">
        <v>158</v>
      </c>
      <c r="E622" s="212" t="s">
        <v>1</v>
      </c>
      <c r="F622" s="213" t="s">
        <v>321</v>
      </c>
      <c r="G622" s="15"/>
      <c r="H622" s="212" t="s">
        <v>1</v>
      </c>
      <c r="I622" s="214"/>
      <c r="J622" s="15"/>
      <c r="K622" s="15"/>
      <c r="L622" s="211"/>
      <c r="M622" s="215"/>
      <c r="N622" s="216"/>
      <c r="O622" s="216"/>
      <c r="P622" s="216"/>
      <c r="Q622" s="216"/>
      <c r="R622" s="216"/>
      <c r="S622" s="216"/>
      <c r="T622" s="217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12" t="s">
        <v>158</v>
      </c>
      <c r="AU622" s="212" t="s">
        <v>82</v>
      </c>
      <c r="AV622" s="15" t="s">
        <v>80</v>
      </c>
      <c r="AW622" s="15" t="s">
        <v>30</v>
      </c>
      <c r="AX622" s="15" t="s">
        <v>73</v>
      </c>
      <c r="AY622" s="212" t="s">
        <v>150</v>
      </c>
    </row>
    <row r="623" s="13" customFormat="1">
      <c r="A623" s="13"/>
      <c r="B623" s="194"/>
      <c r="C623" s="13"/>
      <c r="D623" s="195" t="s">
        <v>158</v>
      </c>
      <c r="E623" s="196" t="s">
        <v>1</v>
      </c>
      <c r="F623" s="197" t="s">
        <v>322</v>
      </c>
      <c r="G623" s="13"/>
      <c r="H623" s="198">
        <v>205.40000000000001</v>
      </c>
      <c r="I623" s="199"/>
      <c r="J623" s="13"/>
      <c r="K623" s="13"/>
      <c r="L623" s="194"/>
      <c r="M623" s="200"/>
      <c r="N623" s="201"/>
      <c r="O623" s="201"/>
      <c r="P623" s="201"/>
      <c r="Q623" s="201"/>
      <c r="R623" s="201"/>
      <c r="S623" s="201"/>
      <c r="T623" s="20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6" t="s">
        <v>158</v>
      </c>
      <c r="AU623" s="196" t="s">
        <v>82</v>
      </c>
      <c r="AV623" s="13" t="s">
        <v>82</v>
      </c>
      <c r="AW623" s="13" t="s">
        <v>30</v>
      </c>
      <c r="AX623" s="13" t="s">
        <v>73</v>
      </c>
      <c r="AY623" s="196" t="s">
        <v>150</v>
      </c>
    </row>
    <row r="624" s="15" customFormat="1">
      <c r="A624" s="15"/>
      <c r="B624" s="211"/>
      <c r="C624" s="15"/>
      <c r="D624" s="195" t="s">
        <v>158</v>
      </c>
      <c r="E624" s="212" t="s">
        <v>1</v>
      </c>
      <c r="F624" s="213" t="s">
        <v>315</v>
      </c>
      <c r="G624" s="15"/>
      <c r="H624" s="212" t="s">
        <v>1</v>
      </c>
      <c r="I624" s="214"/>
      <c r="J624" s="15"/>
      <c r="K624" s="15"/>
      <c r="L624" s="211"/>
      <c r="M624" s="215"/>
      <c r="N624" s="216"/>
      <c r="O624" s="216"/>
      <c r="P624" s="216"/>
      <c r="Q624" s="216"/>
      <c r="R624" s="216"/>
      <c r="S624" s="216"/>
      <c r="T624" s="217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12" t="s">
        <v>158</v>
      </c>
      <c r="AU624" s="212" t="s">
        <v>82</v>
      </c>
      <c r="AV624" s="15" t="s">
        <v>80</v>
      </c>
      <c r="AW624" s="15" t="s">
        <v>30</v>
      </c>
      <c r="AX624" s="15" t="s">
        <v>73</v>
      </c>
      <c r="AY624" s="212" t="s">
        <v>150</v>
      </c>
    </row>
    <row r="625" s="13" customFormat="1">
      <c r="A625" s="13"/>
      <c r="B625" s="194"/>
      <c r="C625" s="13"/>
      <c r="D625" s="195" t="s">
        <v>158</v>
      </c>
      <c r="E625" s="196" t="s">
        <v>1</v>
      </c>
      <c r="F625" s="197" t="s">
        <v>316</v>
      </c>
      <c r="G625" s="13"/>
      <c r="H625" s="198">
        <v>41.799999999999997</v>
      </c>
      <c r="I625" s="199"/>
      <c r="J625" s="13"/>
      <c r="K625" s="13"/>
      <c r="L625" s="194"/>
      <c r="M625" s="200"/>
      <c r="N625" s="201"/>
      <c r="O625" s="201"/>
      <c r="P625" s="201"/>
      <c r="Q625" s="201"/>
      <c r="R625" s="201"/>
      <c r="S625" s="201"/>
      <c r="T625" s="20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6" t="s">
        <v>158</v>
      </c>
      <c r="AU625" s="196" t="s">
        <v>82</v>
      </c>
      <c r="AV625" s="13" t="s">
        <v>82</v>
      </c>
      <c r="AW625" s="13" t="s">
        <v>30</v>
      </c>
      <c r="AX625" s="13" t="s">
        <v>73</v>
      </c>
      <c r="AY625" s="196" t="s">
        <v>150</v>
      </c>
    </row>
    <row r="626" s="14" customFormat="1">
      <c r="A626" s="14"/>
      <c r="B626" s="203"/>
      <c r="C626" s="14"/>
      <c r="D626" s="195" t="s">
        <v>158</v>
      </c>
      <c r="E626" s="204" t="s">
        <v>1</v>
      </c>
      <c r="F626" s="205" t="s">
        <v>172</v>
      </c>
      <c r="G626" s="14"/>
      <c r="H626" s="206">
        <v>312.19999999999999</v>
      </c>
      <c r="I626" s="207"/>
      <c r="J626" s="14"/>
      <c r="K626" s="14"/>
      <c r="L626" s="203"/>
      <c r="M626" s="208"/>
      <c r="N626" s="209"/>
      <c r="O626" s="209"/>
      <c r="P626" s="209"/>
      <c r="Q626" s="209"/>
      <c r="R626" s="209"/>
      <c r="S626" s="209"/>
      <c r="T626" s="21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04" t="s">
        <v>158</v>
      </c>
      <c r="AU626" s="204" t="s">
        <v>82</v>
      </c>
      <c r="AV626" s="14" t="s">
        <v>156</v>
      </c>
      <c r="AW626" s="14" t="s">
        <v>30</v>
      </c>
      <c r="AX626" s="14" t="s">
        <v>80</v>
      </c>
      <c r="AY626" s="204" t="s">
        <v>150</v>
      </c>
    </row>
    <row r="627" s="2" customFormat="1" ht="16.5" customHeight="1">
      <c r="A627" s="37"/>
      <c r="B627" s="179"/>
      <c r="C627" s="180" t="s">
        <v>1098</v>
      </c>
      <c r="D627" s="180" t="s">
        <v>152</v>
      </c>
      <c r="E627" s="181" t="s">
        <v>1099</v>
      </c>
      <c r="F627" s="182" t="s">
        <v>1100</v>
      </c>
      <c r="G627" s="183" t="s">
        <v>155</v>
      </c>
      <c r="H627" s="184">
        <v>270.39999999999998</v>
      </c>
      <c r="I627" s="185"/>
      <c r="J627" s="186">
        <f>ROUND(I627*H627,2)</f>
        <v>0</v>
      </c>
      <c r="K627" s="187"/>
      <c r="L627" s="38"/>
      <c r="M627" s="188" t="s">
        <v>1</v>
      </c>
      <c r="N627" s="189" t="s">
        <v>38</v>
      </c>
      <c r="O627" s="76"/>
      <c r="P627" s="190">
        <f>O627*H627</f>
        <v>0</v>
      </c>
      <c r="Q627" s="190">
        <v>0.00020000000000000001</v>
      </c>
      <c r="R627" s="190">
        <f>Q627*H627</f>
        <v>0.054079999999999996</v>
      </c>
      <c r="S627" s="190">
        <v>0</v>
      </c>
      <c r="T627" s="191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2" t="s">
        <v>243</v>
      </c>
      <c r="AT627" s="192" t="s">
        <v>152</v>
      </c>
      <c r="AU627" s="192" t="s">
        <v>82</v>
      </c>
      <c r="AY627" s="18" t="s">
        <v>150</v>
      </c>
      <c r="BE627" s="193">
        <f>IF(N627="základní",J627,0)</f>
        <v>0</v>
      </c>
      <c r="BF627" s="193">
        <f>IF(N627="snížená",J627,0)</f>
        <v>0</v>
      </c>
      <c r="BG627" s="193">
        <f>IF(N627="zákl. přenesená",J627,0)</f>
        <v>0</v>
      </c>
      <c r="BH627" s="193">
        <f>IF(N627="sníž. přenesená",J627,0)</f>
        <v>0</v>
      </c>
      <c r="BI627" s="193">
        <f>IF(N627="nulová",J627,0)</f>
        <v>0</v>
      </c>
      <c r="BJ627" s="18" t="s">
        <v>80</v>
      </c>
      <c r="BK627" s="193">
        <f>ROUND(I627*H627,2)</f>
        <v>0</v>
      </c>
      <c r="BL627" s="18" t="s">
        <v>243</v>
      </c>
      <c r="BM627" s="192" t="s">
        <v>1101</v>
      </c>
    </row>
    <row r="628" s="15" customFormat="1">
      <c r="A628" s="15"/>
      <c r="B628" s="211"/>
      <c r="C628" s="15"/>
      <c r="D628" s="195" t="s">
        <v>158</v>
      </c>
      <c r="E628" s="212" t="s">
        <v>1</v>
      </c>
      <c r="F628" s="213" t="s">
        <v>308</v>
      </c>
      <c r="G628" s="15"/>
      <c r="H628" s="212" t="s">
        <v>1</v>
      </c>
      <c r="I628" s="214"/>
      <c r="J628" s="15"/>
      <c r="K628" s="15"/>
      <c r="L628" s="211"/>
      <c r="M628" s="215"/>
      <c r="N628" s="216"/>
      <c r="O628" s="216"/>
      <c r="P628" s="216"/>
      <c r="Q628" s="216"/>
      <c r="R628" s="216"/>
      <c r="S628" s="216"/>
      <c r="T628" s="217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12" t="s">
        <v>158</v>
      </c>
      <c r="AU628" s="212" t="s">
        <v>82</v>
      </c>
      <c r="AV628" s="15" t="s">
        <v>80</v>
      </c>
      <c r="AW628" s="15" t="s">
        <v>30</v>
      </c>
      <c r="AX628" s="15" t="s">
        <v>73</v>
      </c>
      <c r="AY628" s="212" t="s">
        <v>150</v>
      </c>
    </row>
    <row r="629" s="13" customFormat="1">
      <c r="A629" s="13"/>
      <c r="B629" s="194"/>
      <c r="C629" s="13"/>
      <c r="D629" s="195" t="s">
        <v>158</v>
      </c>
      <c r="E629" s="196" t="s">
        <v>1</v>
      </c>
      <c r="F629" s="197" t="s">
        <v>314</v>
      </c>
      <c r="G629" s="13"/>
      <c r="H629" s="198">
        <v>65</v>
      </c>
      <c r="I629" s="199"/>
      <c r="J629" s="13"/>
      <c r="K629" s="13"/>
      <c r="L629" s="194"/>
      <c r="M629" s="200"/>
      <c r="N629" s="201"/>
      <c r="O629" s="201"/>
      <c r="P629" s="201"/>
      <c r="Q629" s="201"/>
      <c r="R629" s="201"/>
      <c r="S629" s="201"/>
      <c r="T629" s="20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6" t="s">
        <v>158</v>
      </c>
      <c r="AU629" s="196" t="s">
        <v>82</v>
      </c>
      <c r="AV629" s="13" t="s">
        <v>82</v>
      </c>
      <c r="AW629" s="13" t="s">
        <v>30</v>
      </c>
      <c r="AX629" s="13" t="s">
        <v>73</v>
      </c>
      <c r="AY629" s="196" t="s">
        <v>150</v>
      </c>
    </row>
    <row r="630" s="15" customFormat="1">
      <c r="A630" s="15"/>
      <c r="B630" s="211"/>
      <c r="C630" s="15"/>
      <c r="D630" s="195" t="s">
        <v>158</v>
      </c>
      <c r="E630" s="212" t="s">
        <v>1</v>
      </c>
      <c r="F630" s="213" t="s">
        <v>321</v>
      </c>
      <c r="G630" s="15"/>
      <c r="H630" s="212" t="s">
        <v>1</v>
      </c>
      <c r="I630" s="214"/>
      <c r="J630" s="15"/>
      <c r="K630" s="15"/>
      <c r="L630" s="211"/>
      <c r="M630" s="215"/>
      <c r="N630" s="216"/>
      <c r="O630" s="216"/>
      <c r="P630" s="216"/>
      <c r="Q630" s="216"/>
      <c r="R630" s="216"/>
      <c r="S630" s="216"/>
      <c r="T630" s="217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12" t="s">
        <v>158</v>
      </c>
      <c r="AU630" s="212" t="s">
        <v>82</v>
      </c>
      <c r="AV630" s="15" t="s">
        <v>80</v>
      </c>
      <c r="AW630" s="15" t="s">
        <v>30</v>
      </c>
      <c r="AX630" s="15" t="s">
        <v>73</v>
      </c>
      <c r="AY630" s="212" t="s">
        <v>150</v>
      </c>
    </row>
    <row r="631" s="13" customFormat="1">
      <c r="A631" s="13"/>
      <c r="B631" s="194"/>
      <c r="C631" s="13"/>
      <c r="D631" s="195" t="s">
        <v>158</v>
      </c>
      <c r="E631" s="196" t="s">
        <v>1</v>
      </c>
      <c r="F631" s="197" t="s">
        <v>322</v>
      </c>
      <c r="G631" s="13"/>
      <c r="H631" s="198">
        <v>205.40000000000001</v>
      </c>
      <c r="I631" s="199"/>
      <c r="J631" s="13"/>
      <c r="K631" s="13"/>
      <c r="L631" s="194"/>
      <c r="M631" s="200"/>
      <c r="N631" s="201"/>
      <c r="O631" s="201"/>
      <c r="P631" s="201"/>
      <c r="Q631" s="201"/>
      <c r="R631" s="201"/>
      <c r="S631" s="201"/>
      <c r="T631" s="20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6" t="s">
        <v>158</v>
      </c>
      <c r="AU631" s="196" t="s">
        <v>82</v>
      </c>
      <c r="AV631" s="13" t="s">
        <v>82</v>
      </c>
      <c r="AW631" s="13" t="s">
        <v>30</v>
      </c>
      <c r="AX631" s="13" t="s">
        <v>73</v>
      </c>
      <c r="AY631" s="196" t="s">
        <v>150</v>
      </c>
    </row>
    <row r="632" s="14" customFormat="1">
      <c r="A632" s="14"/>
      <c r="B632" s="203"/>
      <c r="C632" s="14"/>
      <c r="D632" s="195" t="s">
        <v>158</v>
      </c>
      <c r="E632" s="204" t="s">
        <v>1</v>
      </c>
      <c r="F632" s="205" t="s">
        <v>172</v>
      </c>
      <c r="G632" s="14"/>
      <c r="H632" s="206">
        <v>270.39999999999998</v>
      </c>
      <c r="I632" s="207"/>
      <c r="J632" s="14"/>
      <c r="K632" s="14"/>
      <c r="L632" s="203"/>
      <c r="M632" s="208"/>
      <c r="N632" s="209"/>
      <c r="O632" s="209"/>
      <c r="P632" s="209"/>
      <c r="Q632" s="209"/>
      <c r="R632" s="209"/>
      <c r="S632" s="209"/>
      <c r="T632" s="21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04" t="s">
        <v>158</v>
      </c>
      <c r="AU632" s="204" t="s">
        <v>82</v>
      </c>
      <c r="AV632" s="14" t="s">
        <v>156</v>
      </c>
      <c r="AW632" s="14" t="s">
        <v>30</v>
      </c>
      <c r="AX632" s="14" t="s">
        <v>80</v>
      </c>
      <c r="AY632" s="204" t="s">
        <v>150</v>
      </c>
    </row>
    <row r="633" s="2" customFormat="1" ht="33" customHeight="1">
      <c r="A633" s="37"/>
      <c r="B633" s="179"/>
      <c r="C633" s="180" t="s">
        <v>1102</v>
      </c>
      <c r="D633" s="180" t="s">
        <v>152</v>
      </c>
      <c r="E633" s="181" t="s">
        <v>1103</v>
      </c>
      <c r="F633" s="182" t="s">
        <v>1104</v>
      </c>
      <c r="G633" s="183" t="s">
        <v>155</v>
      </c>
      <c r="H633" s="184">
        <v>270.39999999999998</v>
      </c>
      <c r="I633" s="185"/>
      <c r="J633" s="186">
        <f>ROUND(I633*H633,2)</f>
        <v>0</v>
      </c>
      <c r="K633" s="187"/>
      <c r="L633" s="38"/>
      <c r="M633" s="188" t="s">
        <v>1</v>
      </c>
      <c r="N633" s="189" t="s">
        <v>38</v>
      </c>
      <c r="O633" s="76"/>
      <c r="P633" s="190">
        <f>O633*H633</f>
        <v>0</v>
      </c>
      <c r="Q633" s="190">
        <v>0.0045500000000000002</v>
      </c>
      <c r="R633" s="190">
        <f>Q633*H633</f>
        <v>1.2303199999999999</v>
      </c>
      <c r="S633" s="190">
        <v>0</v>
      </c>
      <c r="T633" s="191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2" t="s">
        <v>243</v>
      </c>
      <c r="AT633" s="192" t="s">
        <v>152</v>
      </c>
      <c r="AU633" s="192" t="s">
        <v>82</v>
      </c>
      <c r="AY633" s="18" t="s">
        <v>150</v>
      </c>
      <c r="BE633" s="193">
        <f>IF(N633="základní",J633,0)</f>
        <v>0</v>
      </c>
      <c r="BF633" s="193">
        <f>IF(N633="snížená",J633,0)</f>
        <v>0</v>
      </c>
      <c r="BG633" s="193">
        <f>IF(N633="zákl. přenesená",J633,0)</f>
        <v>0</v>
      </c>
      <c r="BH633" s="193">
        <f>IF(N633="sníž. přenesená",J633,0)</f>
        <v>0</v>
      </c>
      <c r="BI633" s="193">
        <f>IF(N633="nulová",J633,0)</f>
        <v>0</v>
      </c>
      <c r="BJ633" s="18" t="s">
        <v>80</v>
      </c>
      <c r="BK633" s="193">
        <f>ROUND(I633*H633,2)</f>
        <v>0</v>
      </c>
      <c r="BL633" s="18" t="s">
        <v>243</v>
      </c>
      <c r="BM633" s="192" t="s">
        <v>1105</v>
      </c>
    </row>
    <row r="634" s="15" customFormat="1">
      <c r="A634" s="15"/>
      <c r="B634" s="211"/>
      <c r="C634" s="15"/>
      <c r="D634" s="195" t="s">
        <v>158</v>
      </c>
      <c r="E634" s="212" t="s">
        <v>1</v>
      </c>
      <c r="F634" s="213" t="s">
        <v>308</v>
      </c>
      <c r="G634" s="15"/>
      <c r="H634" s="212" t="s">
        <v>1</v>
      </c>
      <c r="I634" s="214"/>
      <c r="J634" s="15"/>
      <c r="K634" s="15"/>
      <c r="L634" s="211"/>
      <c r="M634" s="215"/>
      <c r="N634" s="216"/>
      <c r="O634" s="216"/>
      <c r="P634" s="216"/>
      <c r="Q634" s="216"/>
      <c r="R634" s="216"/>
      <c r="S634" s="216"/>
      <c r="T634" s="217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12" t="s">
        <v>158</v>
      </c>
      <c r="AU634" s="212" t="s">
        <v>82</v>
      </c>
      <c r="AV634" s="15" t="s">
        <v>80</v>
      </c>
      <c r="AW634" s="15" t="s">
        <v>30</v>
      </c>
      <c r="AX634" s="15" t="s">
        <v>73</v>
      </c>
      <c r="AY634" s="212" t="s">
        <v>150</v>
      </c>
    </row>
    <row r="635" s="13" customFormat="1">
      <c r="A635" s="13"/>
      <c r="B635" s="194"/>
      <c r="C635" s="13"/>
      <c r="D635" s="195" t="s">
        <v>158</v>
      </c>
      <c r="E635" s="196" t="s">
        <v>1</v>
      </c>
      <c r="F635" s="197" t="s">
        <v>314</v>
      </c>
      <c r="G635" s="13"/>
      <c r="H635" s="198">
        <v>65</v>
      </c>
      <c r="I635" s="199"/>
      <c r="J635" s="13"/>
      <c r="K635" s="13"/>
      <c r="L635" s="194"/>
      <c r="M635" s="200"/>
      <c r="N635" s="201"/>
      <c r="O635" s="201"/>
      <c r="P635" s="201"/>
      <c r="Q635" s="201"/>
      <c r="R635" s="201"/>
      <c r="S635" s="201"/>
      <c r="T635" s="20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6" t="s">
        <v>158</v>
      </c>
      <c r="AU635" s="196" t="s">
        <v>82</v>
      </c>
      <c r="AV635" s="13" t="s">
        <v>82</v>
      </c>
      <c r="AW635" s="13" t="s">
        <v>30</v>
      </c>
      <c r="AX635" s="13" t="s">
        <v>73</v>
      </c>
      <c r="AY635" s="196" t="s">
        <v>150</v>
      </c>
    </row>
    <row r="636" s="15" customFormat="1">
      <c r="A636" s="15"/>
      <c r="B636" s="211"/>
      <c r="C636" s="15"/>
      <c r="D636" s="195" t="s">
        <v>158</v>
      </c>
      <c r="E636" s="212" t="s">
        <v>1</v>
      </c>
      <c r="F636" s="213" t="s">
        <v>321</v>
      </c>
      <c r="G636" s="15"/>
      <c r="H636" s="212" t="s">
        <v>1</v>
      </c>
      <c r="I636" s="214"/>
      <c r="J636" s="15"/>
      <c r="K636" s="15"/>
      <c r="L636" s="211"/>
      <c r="M636" s="215"/>
      <c r="N636" s="216"/>
      <c r="O636" s="216"/>
      <c r="P636" s="216"/>
      <c r="Q636" s="216"/>
      <c r="R636" s="216"/>
      <c r="S636" s="216"/>
      <c r="T636" s="217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12" t="s">
        <v>158</v>
      </c>
      <c r="AU636" s="212" t="s">
        <v>82</v>
      </c>
      <c r="AV636" s="15" t="s">
        <v>80</v>
      </c>
      <c r="AW636" s="15" t="s">
        <v>30</v>
      </c>
      <c r="AX636" s="15" t="s">
        <v>73</v>
      </c>
      <c r="AY636" s="212" t="s">
        <v>150</v>
      </c>
    </row>
    <row r="637" s="13" customFormat="1">
      <c r="A637" s="13"/>
      <c r="B637" s="194"/>
      <c r="C637" s="13"/>
      <c r="D637" s="195" t="s">
        <v>158</v>
      </c>
      <c r="E637" s="196" t="s">
        <v>1</v>
      </c>
      <c r="F637" s="197" t="s">
        <v>322</v>
      </c>
      <c r="G637" s="13"/>
      <c r="H637" s="198">
        <v>205.40000000000001</v>
      </c>
      <c r="I637" s="199"/>
      <c r="J637" s="13"/>
      <c r="K637" s="13"/>
      <c r="L637" s="194"/>
      <c r="M637" s="200"/>
      <c r="N637" s="201"/>
      <c r="O637" s="201"/>
      <c r="P637" s="201"/>
      <c r="Q637" s="201"/>
      <c r="R637" s="201"/>
      <c r="S637" s="201"/>
      <c r="T637" s="20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6" t="s">
        <v>158</v>
      </c>
      <c r="AU637" s="196" t="s">
        <v>82</v>
      </c>
      <c r="AV637" s="13" t="s">
        <v>82</v>
      </c>
      <c r="AW637" s="13" t="s">
        <v>30</v>
      </c>
      <c r="AX637" s="13" t="s">
        <v>73</v>
      </c>
      <c r="AY637" s="196" t="s">
        <v>150</v>
      </c>
    </row>
    <row r="638" s="14" customFormat="1">
      <c r="A638" s="14"/>
      <c r="B638" s="203"/>
      <c r="C638" s="14"/>
      <c r="D638" s="195" t="s">
        <v>158</v>
      </c>
      <c r="E638" s="204" t="s">
        <v>1</v>
      </c>
      <c r="F638" s="205" t="s">
        <v>172</v>
      </c>
      <c r="G638" s="14"/>
      <c r="H638" s="206">
        <v>270.39999999999998</v>
      </c>
      <c r="I638" s="207"/>
      <c r="J638" s="14"/>
      <c r="K638" s="14"/>
      <c r="L638" s="203"/>
      <c r="M638" s="208"/>
      <c r="N638" s="209"/>
      <c r="O638" s="209"/>
      <c r="P638" s="209"/>
      <c r="Q638" s="209"/>
      <c r="R638" s="209"/>
      <c r="S638" s="209"/>
      <c r="T638" s="21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04" t="s">
        <v>158</v>
      </c>
      <c r="AU638" s="204" t="s">
        <v>82</v>
      </c>
      <c r="AV638" s="14" t="s">
        <v>156</v>
      </c>
      <c r="AW638" s="14" t="s">
        <v>30</v>
      </c>
      <c r="AX638" s="14" t="s">
        <v>80</v>
      </c>
      <c r="AY638" s="204" t="s">
        <v>150</v>
      </c>
    </row>
    <row r="639" s="2" customFormat="1" ht="24.15" customHeight="1">
      <c r="A639" s="37"/>
      <c r="B639" s="179"/>
      <c r="C639" s="180" t="s">
        <v>1106</v>
      </c>
      <c r="D639" s="180" t="s">
        <v>152</v>
      </c>
      <c r="E639" s="181" t="s">
        <v>1107</v>
      </c>
      <c r="F639" s="182" t="s">
        <v>1108</v>
      </c>
      <c r="G639" s="183" t="s">
        <v>155</v>
      </c>
      <c r="H639" s="184">
        <v>65.388000000000005</v>
      </c>
      <c r="I639" s="185"/>
      <c r="J639" s="186">
        <f>ROUND(I639*H639,2)</f>
        <v>0</v>
      </c>
      <c r="K639" s="187"/>
      <c r="L639" s="38"/>
      <c r="M639" s="188" t="s">
        <v>1</v>
      </c>
      <c r="N639" s="189" t="s">
        <v>38</v>
      </c>
      <c r="O639" s="76"/>
      <c r="P639" s="190">
        <f>O639*H639</f>
        <v>0</v>
      </c>
      <c r="Q639" s="190">
        <v>0</v>
      </c>
      <c r="R639" s="190">
        <f>Q639*H639</f>
        <v>0</v>
      </c>
      <c r="S639" s="190">
        <v>0.0025000000000000001</v>
      </c>
      <c r="T639" s="191">
        <f>S639*H639</f>
        <v>0.16347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2" t="s">
        <v>243</v>
      </c>
      <c r="AT639" s="192" t="s">
        <v>152</v>
      </c>
      <c r="AU639" s="192" t="s">
        <v>82</v>
      </c>
      <c r="AY639" s="18" t="s">
        <v>150</v>
      </c>
      <c r="BE639" s="193">
        <f>IF(N639="základní",J639,0)</f>
        <v>0</v>
      </c>
      <c r="BF639" s="193">
        <f>IF(N639="snížená",J639,0)</f>
        <v>0</v>
      </c>
      <c r="BG639" s="193">
        <f>IF(N639="zákl. přenesená",J639,0)</f>
        <v>0</v>
      </c>
      <c r="BH639" s="193">
        <f>IF(N639="sníž. přenesená",J639,0)</f>
        <v>0</v>
      </c>
      <c r="BI639" s="193">
        <f>IF(N639="nulová",J639,0)</f>
        <v>0</v>
      </c>
      <c r="BJ639" s="18" t="s">
        <v>80</v>
      </c>
      <c r="BK639" s="193">
        <f>ROUND(I639*H639,2)</f>
        <v>0</v>
      </c>
      <c r="BL639" s="18" t="s">
        <v>243</v>
      </c>
      <c r="BM639" s="192" t="s">
        <v>1109</v>
      </c>
    </row>
    <row r="640" s="13" customFormat="1">
      <c r="A640" s="13"/>
      <c r="B640" s="194"/>
      <c r="C640" s="13"/>
      <c r="D640" s="195" t="s">
        <v>158</v>
      </c>
      <c r="E640" s="196" t="s">
        <v>1</v>
      </c>
      <c r="F640" s="197" t="s">
        <v>1110</v>
      </c>
      <c r="G640" s="13"/>
      <c r="H640" s="198">
        <v>65.388000000000005</v>
      </c>
      <c r="I640" s="199"/>
      <c r="J640" s="13"/>
      <c r="K640" s="13"/>
      <c r="L640" s="194"/>
      <c r="M640" s="200"/>
      <c r="N640" s="201"/>
      <c r="O640" s="201"/>
      <c r="P640" s="201"/>
      <c r="Q640" s="201"/>
      <c r="R640" s="201"/>
      <c r="S640" s="201"/>
      <c r="T640" s="20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6" t="s">
        <v>158</v>
      </c>
      <c r="AU640" s="196" t="s">
        <v>82</v>
      </c>
      <c r="AV640" s="13" t="s">
        <v>82</v>
      </c>
      <c r="AW640" s="13" t="s">
        <v>30</v>
      </c>
      <c r="AX640" s="13" t="s">
        <v>80</v>
      </c>
      <c r="AY640" s="196" t="s">
        <v>150</v>
      </c>
    </row>
    <row r="641" s="2" customFormat="1" ht="33" customHeight="1">
      <c r="A641" s="37"/>
      <c r="B641" s="179"/>
      <c r="C641" s="180" t="s">
        <v>1111</v>
      </c>
      <c r="D641" s="180" t="s">
        <v>152</v>
      </c>
      <c r="E641" s="181" t="s">
        <v>1112</v>
      </c>
      <c r="F641" s="182" t="s">
        <v>1113</v>
      </c>
      <c r="G641" s="183" t="s">
        <v>155</v>
      </c>
      <c r="H641" s="184">
        <v>297.79399999999998</v>
      </c>
      <c r="I641" s="185"/>
      <c r="J641" s="186">
        <f>ROUND(I641*H641,2)</f>
        <v>0</v>
      </c>
      <c r="K641" s="187"/>
      <c r="L641" s="38"/>
      <c r="M641" s="188" t="s">
        <v>1</v>
      </c>
      <c r="N641" s="189" t="s">
        <v>38</v>
      </c>
      <c r="O641" s="76"/>
      <c r="P641" s="190">
        <f>O641*H641</f>
        <v>0</v>
      </c>
      <c r="Q641" s="190">
        <v>0.00040000000000000002</v>
      </c>
      <c r="R641" s="190">
        <f>Q641*H641</f>
        <v>0.1191176</v>
      </c>
      <c r="S641" s="190">
        <v>0</v>
      </c>
      <c r="T641" s="191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2" t="s">
        <v>243</v>
      </c>
      <c r="AT641" s="192" t="s">
        <v>152</v>
      </c>
      <c r="AU641" s="192" t="s">
        <v>82</v>
      </c>
      <c r="AY641" s="18" t="s">
        <v>150</v>
      </c>
      <c r="BE641" s="193">
        <f>IF(N641="základní",J641,0)</f>
        <v>0</v>
      </c>
      <c r="BF641" s="193">
        <f>IF(N641="snížená",J641,0)</f>
        <v>0</v>
      </c>
      <c r="BG641" s="193">
        <f>IF(N641="zákl. přenesená",J641,0)</f>
        <v>0</v>
      </c>
      <c r="BH641" s="193">
        <f>IF(N641="sníž. přenesená",J641,0)</f>
        <v>0</v>
      </c>
      <c r="BI641" s="193">
        <f>IF(N641="nulová",J641,0)</f>
        <v>0</v>
      </c>
      <c r="BJ641" s="18" t="s">
        <v>80</v>
      </c>
      <c r="BK641" s="193">
        <f>ROUND(I641*H641,2)</f>
        <v>0</v>
      </c>
      <c r="BL641" s="18" t="s">
        <v>243</v>
      </c>
      <c r="BM641" s="192" t="s">
        <v>1114</v>
      </c>
    </row>
    <row r="642" s="15" customFormat="1">
      <c r="A642" s="15"/>
      <c r="B642" s="211"/>
      <c r="C642" s="15"/>
      <c r="D642" s="195" t="s">
        <v>158</v>
      </c>
      <c r="E642" s="212" t="s">
        <v>1</v>
      </c>
      <c r="F642" s="213" t="s">
        <v>1115</v>
      </c>
      <c r="G642" s="15"/>
      <c r="H642" s="212" t="s">
        <v>1</v>
      </c>
      <c r="I642" s="214"/>
      <c r="J642" s="15"/>
      <c r="K642" s="15"/>
      <c r="L642" s="211"/>
      <c r="M642" s="215"/>
      <c r="N642" s="216"/>
      <c r="O642" s="216"/>
      <c r="P642" s="216"/>
      <c r="Q642" s="216"/>
      <c r="R642" s="216"/>
      <c r="S642" s="216"/>
      <c r="T642" s="217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12" t="s">
        <v>158</v>
      </c>
      <c r="AU642" s="212" t="s">
        <v>82</v>
      </c>
      <c r="AV642" s="15" t="s">
        <v>80</v>
      </c>
      <c r="AW642" s="15" t="s">
        <v>30</v>
      </c>
      <c r="AX642" s="15" t="s">
        <v>73</v>
      </c>
      <c r="AY642" s="212" t="s">
        <v>150</v>
      </c>
    </row>
    <row r="643" s="13" customFormat="1">
      <c r="A643" s="13"/>
      <c r="B643" s="194"/>
      <c r="C643" s="13"/>
      <c r="D643" s="195" t="s">
        <v>158</v>
      </c>
      <c r="E643" s="196" t="s">
        <v>1</v>
      </c>
      <c r="F643" s="197" t="s">
        <v>1116</v>
      </c>
      <c r="G643" s="13"/>
      <c r="H643" s="198">
        <v>72.207999999999998</v>
      </c>
      <c r="I643" s="199"/>
      <c r="J643" s="13"/>
      <c r="K643" s="13"/>
      <c r="L643" s="194"/>
      <c r="M643" s="200"/>
      <c r="N643" s="201"/>
      <c r="O643" s="201"/>
      <c r="P643" s="201"/>
      <c r="Q643" s="201"/>
      <c r="R643" s="201"/>
      <c r="S643" s="201"/>
      <c r="T643" s="20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6" t="s">
        <v>158</v>
      </c>
      <c r="AU643" s="196" t="s">
        <v>82</v>
      </c>
      <c r="AV643" s="13" t="s">
        <v>82</v>
      </c>
      <c r="AW643" s="13" t="s">
        <v>30</v>
      </c>
      <c r="AX643" s="13" t="s">
        <v>73</v>
      </c>
      <c r="AY643" s="196" t="s">
        <v>150</v>
      </c>
    </row>
    <row r="644" s="15" customFormat="1">
      <c r="A644" s="15"/>
      <c r="B644" s="211"/>
      <c r="C644" s="15"/>
      <c r="D644" s="195" t="s">
        <v>158</v>
      </c>
      <c r="E644" s="212" t="s">
        <v>1</v>
      </c>
      <c r="F644" s="213" t="s">
        <v>1117</v>
      </c>
      <c r="G644" s="15"/>
      <c r="H644" s="212" t="s">
        <v>1</v>
      </c>
      <c r="I644" s="214"/>
      <c r="J644" s="15"/>
      <c r="K644" s="15"/>
      <c r="L644" s="211"/>
      <c r="M644" s="215"/>
      <c r="N644" s="216"/>
      <c r="O644" s="216"/>
      <c r="P644" s="216"/>
      <c r="Q644" s="216"/>
      <c r="R644" s="216"/>
      <c r="S644" s="216"/>
      <c r="T644" s="21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12" t="s">
        <v>158</v>
      </c>
      <c r="AU644" s="212" t="s">
        <v>82</v>
      </c>
      <c r="AV644" s="15" t="s">
        <v>80</v>
      </c>
      <c r="AW644" s="15" t="s">
        <v>30</v>
      </c>
      <c r="AX644" s="15" t="s">
        <v>73</v>
      </c>
      <c r="AY644" s="212" t="s">
        <v>150</v>
      </c>
    </row>
    <row r="645" s="13" customFormat="1">
      <c r="A645" s="13"/>
      <c r="B645" s="194"/>
      <c r="C645" s="13"/>
      <c r="D645" s="195" t="s">
        <v>158</v>
      </c>
      <c r="E645" s="196" t="s">
        <v>1</v>
      </c>
      <c r="F645" s="197" t="s">
        <v>1118</v>
      </c>
      <c r="G645" s="13"/>
      <c r="H645" s="198">
        <v>225.58600000000001</v>
      </c>
      <c r="I645" s="199"/>
      <c r="J645" s="13"/>
      <c r="K645" s="13"/>
      <c r="L645" s="194"/>
      <c r="M645" s="200"/>
      <c r="N645" s="201"/>
      <c r="O645" s="201"/>
      <c r="P645" s="201"/>
      <c r="Q645" s="201"/>
      <c r="R645" s="201"/>
      <c r="S645" s="201"/>
      <c r="T645" s="20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96" t="s">
        <v>158</v>
      </c>
      <c r="AU645" s="196" t="s">
        <v>82</v>
      </c>
      <c r="AV645" s="13" t="s">
        <v>82</v>
      </c>
      <c r="AW645" s="13" t="s">
        <v>30</v>
      </c>
      <c r="AX645" s="13" t="s">
        <v>73</v>
      </c>
      <c r="AY645" s="196" t="s">
        <v>150</v>
      </c>
    </row>
    <row r="646" s="14" customFormat="1">
      <c r="A646" s="14"/>
      <c r="B646" s="203"/>
      <c r="C646" s="14"/>
      <c r="D646" s="195" t="s">
        <v>158</v>
      </c>
      <c r="E646" s="204" t="s">
        <v>1</v>
      </c>
      <c r="F646" s="205" t="s">
        <v>172</v>
      </c>
      <c r="G646" s="14"/>
      <c r="H646" s="206">
        <v>297.79399999999998</v>
      </c>
      <c r="I646" s="207"/>
      <c r="J646" s="14"/>
      <c r="K646" s="14"/>
      <c r="L646" s="203"/>
      <c r="M646" s="208"/>
      <c r="N646" s="209"/>
      <c r="O646" s="209"/>
      <c r="P646" s="209"/>
      <c r="Q646" s="209"/>
      <c r="R646" s="209"/>
      <c r="S646" s="209"/>
      <c r="T646" s="21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04" t="s">
        <v>158</v>
      </c>
      <c r="AU646" s="204" t="s">
        <v>82</v>
      </c>
      <c r="AV646" s="14" t="s">
        <v>156</v>
      </c>
      <c r="AW646" s="14" t="s">
        <v>30</v>
      </c>
      <c r="AX646" s="14" t="s">
        <v>80</v>
      </c>
      <c r="AY646" s="204" t="s">
        <v>150</v>
      </c>
    </row>
    <row r="647" s="2" customFormat="1" ht="24.15" customHeight="1">
      <c r="A647" s="37"/>
      <c r="B647" s="179"/>
      <c r="C647" s="218" t="s">
        <v>1119</v>
      </c>
      <c r="D647" s="218" t="s">
        <v>213</v>
      </c>
      <c r="E647" s="219" t="s">
        <v>1120</v>
      </c>
      <c r="F647" s="220" t="s">
        <v>1121</v>
      </c>
      <c r="G647" s="221" t="s">
        <v>155</v>
      </c>
      <c r="H647" s="222">
        <v>297.44</v>
      </c>
      <c r="I647" s="223"/>
      <c r="J647" s="224">
        <f>ROUND(I647*H647,2)</f>
        <v>0</v>
      </c>
      <c r="K647" s="225"/>
      <c r="L647" s="226"/>
      <c r="M647" s="227" t="s">
        <v>1</v>
      </c>
      <c r="N647" s="228" t="s">
        <v>38</v>
      </c>
      <c r="O647" s="76"/>
      <c r="P647" s="190">
        <f>O647*H647</f>
        <v>0</v>
      </c>
      <c r="Q647" s="190">
        <v>0.00264</v>
      </c>
      <c r="R647" s="190">
        <f>Q647*H647</f>
        <v>0.78524159999999998</v>
      </c>
      <c r="S647" s="190">
        <v>0</v>
      </c>
      <c r="T647" s="191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2" t="s">
        <v>328</v>
      </c>
      <c r="AT647" s="192" t="s">
        <v>213</v>
      </c>
      <c r="AU647" s="192" t="s">
        <v>82</v>
      </c>
      <c r="AY647" s="18" t="s">
        <v>150</v>
      </c>
      <c r="BE647" s="193">
        <f>IF(N647="základní",J647,0)</f>
        <v>0</v>
      </c>
      <c r="BF647" s="193">
        <f>IF(N647="snížená",J647,0)</f>
        <v>0</v>
      </c>
      <c r="BG647" s="193">
        <f>IF(N647="zákl. přenesená",J647,0)</f>
        <v>0</v>
      </c>
      <c r="BH647" s="193">
        <f>IF(N647="sníž. přenesená",J647,0)</f>
        <v>0</v>
      </c>
      <c r="BI647" s="193">
        <f>IF(N647="nulová",J647,0)</f>
        <v>0</v>
      </c>
      <c r="BJ647" s="18" t="s">
        <v>80</v>
      </c>
      <c r="BK647" s="193">
        <f>ROUND(I647*H647,2)</f>
        <v>0</v>
      </c>
      <c r="BL647" s="18" t="s">
        <v>243</v>
      </c>
      <c r="BM647" s="192" t="s">
        <v>1122</v>
      </c>
    </row>
    <row r="648" s="13" customFormat="1">
      <c r="A648" s="13"/>
      <c r="B648" s="194"/>
      <c r="C648" s="13"/>
      <c r="D648" s="195" t="s">
        <v>158</v>
      </c>
      <c r="E648" s="196" t="s">
        <v>1</v>
      </c>
      <c r="F648" s="197" t="s">
        <v>1123</v>
      </c>
      <c r="G648" s="13"/>
      <c r="H648" s="198">
        <v>297.44</v>
      </c>
      <c r="I648" s="199"/>
      <c r="J648" s="13"/>
      <c r="K648" s="13"/>
      <c r="L648" s="194"/>
      <c r="M648" s="200"/>
      <c r="N648" s="201"/>
      <c r="O648" s="201"/>
      <c r="P648" s="201"/>
      <c r="Q648" s="201"/>
      <c r="R648" s="201"/>
      <c r="S648" s="201"/>
      <c r="T648" s="20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6" t="s">
        <v>158</v>
      </c>
      <c r="AU648" s="196" t="s">
        <v>82</v>
      </c>
      <c r="AV648" s="13" t="s">
        <v>82</v>
      </c>
      <c r="AW648" s="13" t="s">
        <v>30</v>
      </c>
      <c r="AX648" s="13" t="s">
        <v>80</v>
      </c>
      <c r="AY648" s="196" t="s">
        <v>150</v>
      </c>
    </row>
    <row r="649" s="2" customFormat="1" ht="24.15" customHeight="1">
      <c r="A649" s="37"/>
      <c r="B649" s="179"/>
      <c r="C649" s="180" t="s">
        <v>1124</v>
      </c>
      <c r="D649" s="180" t="s">
        <v>152</v>
      </c>
      <c r="E649" s="181" t="s">
        <v>1125</v>
      </c>
      <c r="F649" s="182" t="s">
        <v>1126</v>
      </c>
      <c r="G649" s="183" t="s">
        <v>279</v>
      </c>
      <c r="H649" s="184">
        <v>180.267</v>
      </c>
      <c r="I649" s="185"/>
      <c r="J649" s="186">
        <f>ROUND(I649*H649,2)</f>
        <v>0</v>
      </c>
      <c r="K649" s="187"/>
      <c r="L649" s="38"/>
      <c r="M649" s="188" t="s">
        <v>1</v>
      </c>
      <c r="N649" s="189" t="s">
        <v>38</v>
      </c>
      <c r="O649" s="76"/>
      <c r="P649" s="190">
        <f>O649*H649</f>
        <v>0</v>
      </c>
      <c r="Q649" s="190">
        <v>2.0000000000000002E-05</v>
      </c>
      <c r="R649" s="190">
        <f>Q649*H649</f>
        <v>0.0036053400000000003</v>
      </c>
      <c r="S649" s="190">
        <v>0</v>
      </c>
      <c r="T649" s="191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2" t="s">
        <v>243</v>
      </c>
      <c r="AT649" s="192" t="s">
        <v>152</v>
      </c>
      <c r="AU649" s="192" t="s">
        <v>82</v>
      </c>
      <c r="AY649" s="18" t="s">
        <v>150</v>
      </c>
      <c r="BE649" s="193">
        <f>IF(N649="základní",J649,0)</f>
        <v>0</v>
      </c>
      <c r="BF649" s="193">
        <f>IF(N649="snížená",J649,0)</f>
        <v>0</v>
      </c>
      <c r="BG649" s="193">
        <f>IF(N649="zákl. přenesená",J649,0)</f>
        <v>0</v>
      </c>
      <c r="BH649" s="193">
        <f>IF(N649="sníž. přenesená",J649,0)</f>
        <v>0</v>
      </c>
      <c r="BI649" s="193">
        <f>IF(N649="nulová",J649,0)</f>
        <v>0</v>
      </c>
      <c r="BJ649" s="18" t="s">
        <v>80</v>
      </c>
      <c r="BK649" s="193">
        <f>ROUND(I649*H649,2)</f>
        <v>0</v>
      </c>
      <c r="BL649" s="18" t="s">
        <v>243</v>
      </c>
      <c r="BM649" s="192" t="s">
        <v>1127</v>
      </c>
    </row>
    <row r="650" s="13" customFormat="1">
      <c r="A650" s="13"/>
      <c r="B650" s="194"/>
      <c r="C650" s="13"/>
      <c r="D650" s="195" t="s">
        <v>158</v>
      </c>
      <c r="E650" s="196" t="s">
        <v>1</v>
      </c>
      <c r="F650" s="197" t="s">
        <v>1128</v>
      </c>
      <c r="G650" s="13"/>
      <c r="H650" s="198">
        <v>180.267</v>
      </c>
      <c r="I650" s="199"/>
      <c r="J650" s="13"/>
      <c r="K650" s="13"/>
      <c r="L650" s="194"/>
      <c r="M650" s="200"/>
      <c r="N650" s="201"/>
      <c r="O650" s="201"/>
      <c r="P650" s="201"/>
      <c r="Q650" s="201"/>
      <c r="R650" s="201"/>
      <c r="S650" s="201"/>
      <c r="T650" s="20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6" t="s">
        <v>158</v>
      </c>
      <c r="AU650" s="196" t="s">
        <v>82</v>
      </c>
      <c r="AV650" s="13" t="s">
        <v>82</v>
      </c>
      <c r="AW650" s="13" t="s">
        <v>30</v>
      </c>
      <c r="AX650" s="13" t="s">
        <v>80</v>
      </c>
      <c r="AY650" s="196" t="s">
        <v>150</v>
      </c>
    </row>
    <row r="651" s="2" customFormat="1" ht="49.05" customHeight="1">
      <c r="A651" s="37"/>
      <c r="B651" s="179"/>
      <c r="C651" s="180" t="s">
        <v>1129</v>
      </c>
      <c r="D651" s="180" t="s">
        <v>152</v>
      </c>
      <c r="E651" s="181" t="s">
        <v>1130</v>
      </c>
      <c r="F651" s="182" t="s">
        <v>1131</v>
      </c>
      <c r="G651" s="183" t="s">
        <v>188</v>
      </c>
      <c r="H651" s="184">
        <v>2.1920000000000002</v>
      </c>
      <c r="I651" s="185"/>
      <c r="J651" s="186">
        <f>ROUND(I651*H651,2)</f>
        <v>0</v>
      </c>
      <c r="K651" s="187"/>
      <c r="L651" s="38"/>
      <c r="M651" s="188" t="s">
        <v>1</v>
      </c>
      <c r="N651" s="189" t="s">
        <v>38</v>
      </c>
      <c r="O651" s="76"/>
      <c r="P651" s="190">
        <f>O651*H651</f>
        <v>0</v>
      </c>
      <c r="Q651" s="190">
        <v>0</v>
      </c>
      <c r="R651" s="190">
        <f>Q651*H651</f>
        <v>0</v>
      </c>
      <c r="S651" s="190">
        <v>0</v>
      </c>
      <c r="T651" s="191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2" t="s">
        <v>243</v>
      </c>
      <c r="AT651" s="192" t="s">
        <v>152</v>
      </c>
      <c r="AU651" s="192" t="s">
        <v>82</v>
      </c>
      <c r="AY651" s="18" t="s">
        <v>150</v>
      </c>
      <c r="BE651" s="193">
        <f>IF(N651="základní",J651,0)</f>
        <v>0</v>
      </c>
      <c r="BF651" s="193">
        <f>IF(N651="snížená",J651,0)</f>
        <v>0</v>
      </c>
      <c r="BG651" s="193">
        <f>IF(N651="zákl. přenesená",J651,0)</f>
        <v>0</v>
      </c>
      <c r="BH651" s="193">
        <f>IF(N651="sníž. přenesená",J651,0)</f>
        <v>0</v>
      </c>
      <c r="BI651" s="193">
        <f>IF(N651="nulová",J651,0)</f>
        <v>0</v>
      </c>
      <c r="BJ651" s="18" t="s">
        <v>80</v>
      </c>
      <c r="BK651" s="193">
        <f>ROUND(I651*H651,2)</f>
        <v>0</v>
      </c>
      <c r="BL651" s="18" t="s">
        <v>243</v>
      </c>
      <c r="BM651" s="192" t="s">
        <v>1132</v>
      </c>
    </row>
    <row r="652" s="12" customFormat="1" ht="22.8" customHeight="1">
      <c r="A652" s="12"/>
      <c r="B652" s="166"/>
      <c r="C652" s="12"/>
      <c r="D652" s="167" t="s">
        <v>72</v>
      </c>
      <c r="E652" s="177" t="s">
        <v>1133</v>
      </c>
      <c r="F652" s="177" t="s">
        <v>1134</v>
      </c>
      <c r="G652" s="12"/>
      <c r="H652" s="12"/>
      <c r="I652" s="169"/>
      <c r="J652" s="178">
        <f>BK652</f>
        <v>0</v>
      </c>
      <c r="K652" s="12"/>
      <c r="L652" s="166"/>
      <c r="M652" s="171"/>
      <c r="N652" s="172"/>
      <c r="O652" s="172"/>
      <c r="P652" s="173">
        <f>SUM(P653:P671)</f>
        <v>0</v>
      </c>
      <c r="Q652" s="172"/>
      <c r="R652" s="173">
        <f>SUM(R653:R671)</f>
        <v>1.7064326999999999</v>
      </c>
      <c r="S652" s="172"/>
      <c r="T652" s="174">
        <f>SUM(T653:T671)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67" t="s">
        <v>82</v>
      </c>
      <c r="AT652" s="175" t="s">
        <v>72</v>
      </c>
      <c r="AU652" s="175" t="s">
        <v>80</v>
      </c>
      <c r="AY652" s="167" t="s">
        <v>150</v>
      </c>
      <c r="BK652" s="176">
        <f>SUM(BK653:BK671)</f>
        <v>0</v>
      </c>
    </row>
    <row r="653" s="2" customFormat="1" ht="24.15" customHeight="1">
      <c r="A653" s="37"/>
      <c r="B653" s="179"/>
      <c r="C653" s="180" t="s">
        <v>1135</v>
      </c>
      <c r="D653" s="180" t="s">
        <v>152</v>
      </c>
      <c r="E653" s="181" t="s">
        <v>1136</v>
      </c>
      <c r="F653" s="182" t="s">
        <v>1137</v>
      </c>
      <c r="G653" s="183" t="s">
        <v>155</v>
      </c>
      <c r="H653" s="184">
        <v>87.283000000000001</v>
      </c>
      <c r="I653" s="185"/>
      <c r="J653" s="186">
        <f>ROUND(I653*H653,2)</f>
        <v>0</v>
      </c>
      <c r="K653" s="187"/>
      <c r="L653" s="38"/>
      <c r="M653" s="188" t="s">
        <v>1</v>
      </c>
      <c r="N653" s="189" t="s">
        <v>38</v>
      </c>
      <c r="O653" s="76"/>
      <c r="P653" s="190">
        <f>O653*H653</f>
        <v>0</v>
      </c>
      <c r="Q653" s="190">
        <v>0.00029999999999999997</v>
      </c>
      <c r="R653" s="190">
        <f>Q653*H653</f>
        <v>0.026184899999999997</v>
      </c>
      <c r="S653" s="190">
        <v>0</v>
      </c>
      <c r="T653" s="191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2" t="s">
        <v>243</v>
      </c>
      <c r="AT653" s="192" t="s">
        <v>152</v>
      </c>
      <c r="AU653" s="192" t="s">
        <v>82</v>
      </c>
      <c r="AY653" s="18" t="s">
        <v>150</v>
      </c>
      <c r="BE653" s="193">
        <f>IF(N653="základní",J653,0)</f>
        <v>0</v>
      </c>
      <c r="BF653" s="193">
        <f>IF(N653="snížená",J653,0)</f>
        <v>0</v>
      </c>
      <c r="BG653" s="193">
        <f>IF(N653="zákl. přenesená",J653,0)</f>
        <v>0</v>
      </c>
      <c r="BH653" s="193">
        <f>IF(N653="sníž. přenesená",J653,0)</f>
        <v>0</v>
      </c>
      <c r="BI653" s="193">
        <f>IF(N653="nulová",J653,0)</f>
        <v>0</v>
      </c>
      <c r="BJ653" s="18" t="s">
        <v>80</v>
      </c>
      <c r="BK653" s="193">
        <f>ROUND(I653*H653,2)</f>
        <v>0</v>
      </c>
      <c r="BL653" s="18" t="s">
        <v>243</v>
      </c>
      <c r="BM653" s="192" t="s">
        <v>1138</v>
      </c>
    </row>
    <row r="654" s="15" customFormat="1">
      <c r="A654" s="15"/>
      <c r="B654" s="211"/>
      <c r="C654" s="15"/>
      <c r="D654" s="195" t="s">
        <v>158</v>
      </c>
      <c r="E654" s="212" t="s">
        <v>1</v>
      </c>
      <c r="F654" s="213" t="s">
        <v>1139</v>
      </c>
      <c r="G654" s="15"/>
      <c r="H654" s="212" t="s">
        <v>1</v>
      </c>
      <c r="I654" s="214"/>
      <c r="J654" s="15"/>
      <c r="K654" s="15"/>
      <c r="L654" s="211"/>
      <c r="M654" s="215"/>
      <c r="N654" s="216"/>
      <c r="O654" s="216"/>
      <c r="P654" s="216"/>
      <c r="Q654" s="216"/>
      <c r="R654" s="216"/>
      <c r="S654" s="216"/>
      <c r="T654" s="217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12" t="s">
        <v>158</v>
      </c>
      <c r="AU654" s="212" t="s">
        <v>82</v>
      </c>
      <c r="AV654" s="15" t="s">
        <v>80</v>
      </c>
      <c r="AW654" s="15" t="s">
        <v>30</v>
      </c>
      <c r="AX654" s="15" t="s">
        <v>73</v>
      </c>
      <c r="AY654" s="212" t="s">
        <v>150</v>
      </c>
    </row>
    <row r="655" s="13" customFormat="1">
      <c r="A655" s="13"/>
      <c r="B655" s="194"/>
      <c r="C655" s="13"/>
      <c r="D655" s="195" t="s">
        <v>158</v>
      </c>
      <c r="E655" s="196" t="s">
        <v>1</v>
      </c>
      <c r="F655" s="197" t="s">
        <v>1140</v>
      </c>
      <c r="G655" s="13"/>
      <c r="H655" s="198">
        <v>36.619999999999997</v>
      </c>
      <c r="I655" s="199"/>
      <c r="J655" s="13"/>
      <c r="K655" s="13"/>
      <c r="L655" s="194"/>
      <c r="M655" s="200"/>
      <c r="N655" s="201"/>
      <c r="O655" s="201"/>
      <c r="P655" s="201"/>
      <c r="Q655" s="201"/>
      <c r="R655" s="201"/>
      <c r="S655" s="201"/>
      <c r="T655" s="20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96" t="s">
        <v>158</v>
      </c>
      <c r="AU655" s="196" t="s">
        <v>82</v>
      </c>
      <c r="AV655" s="13" t="s">
        <v>82</v>
      </c>
      <c r="AW655" s="13" t="s">
        <v>30</v>
      </c>
      <c r="AX655" s="13" t="s">
        <v>73</v>
      </c>
      <c r="AY655" s="196" t="s">
        <v>150</v>
      </c>
    </row>
    <row r="656" s="15" customFormat="1">
      <c r="A656" s="15"/>
      <c r="B656" s="211"/>
      <c r="C656" s="15"/>
      <c r="D656" s="195" t="s">
        <v>158</v>
      </c>
      <c r="E656" s="212" t="s">
        <v>1</v>
      </c>
      <c r="F656" s="213" t="s">
        <v>1141</v>
      </c>
      <c r="G656" s="15"/>
      <c r="H656" s="212" t="s">
        <v>1</v>
      </c>
      <c r="I656" s="214"/>
      <c r="J656" s="15"/>
      <c r="K656" s="15"/>
      <c r="L656" s="211"/>
      <c r="M656" s="215"/>
      <c r="N656" s="216"/>
      <c r="O656" s="216"/>
      <c r="P656" s="216"/>
      <c r="Q656" s="216"/>
      <c r="R656" s="216"/>
      <c r="S656" s="216"/>
      <c r="T656" s="217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12" t="s">
        <v>158</v>
      </c>
      <c r="AU656" s="212" t="s">
        <v>82</v>
      </c>
      <c r="AV656" s="15" t="s">
        <v>80</v>
      </c>
      <c r="AW656" s="15" t="s">
        <v>30</v>
      </c>
      <c r="AX656" s="15" t="s">
        <v>73</v>
      </c>
      <c r="AY656" s="212" t="s">
        <v>150</v>
      </c>
    </row>
    <row r="657" s="13" customFormat="1">
      <c r="A657" s="13"/>
      <c r="B657" s="194"/>
      <c r="C657" s="13"/>
      <c r="D657" s="195" t="s">
        <v>158</v>
      </c>
      <c r="E657" s="196" t="s">
        <v>1</v>
      </c>
      <c r="F657" s="197" t="s">
        <v>1142</v>
      </c>
      <c r="G657" s="13"/>
      <c r="H657" s="198">
        <v>50.662999999999997</v>
      </c>
      <c r="I657" s="199"/>
      <c r="J657" s="13"/>
      <c r="K657" s="13"/>
      <c r="L657" s="194"/>
      <c r="M657" s="200"/>
      <c r="N657" s="201"/>
      <c r="O657" s="201"/>
      <c r="P657" s="201"/>
      <c r="Q657" s="201"/>
      <c r="R657" s="201"/>
      <c r="S657" s="201"/>
      <c r="T657" s="20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6" t="s">
        <v>158</v>
      </c>
      <c r="AU657" s="196" t="s">
        <v>82</v>
      </c>
      <c r="AV657" s="13" t="s">
        <v>82</v>
      </c>
      <c r="AW657" s="13" t="s">
        <v>30</v>
      </c>
      <c r="AX657" s="13" t="s">
        <v>73</v>
      </c>
      <c r="AY657" s="196" t="s">
        <v>150</v>
      </c>
    </row>
    <row r="658" s="14" customFormat="1">
      <c r="A658" s="14"/>
      <c r="B658" s="203"/>
      <c r="C658" s="14"/>
      <c r="D658" s="195" t="s">
        <v>158</v>
      </c>
      <c r="E658" s="204" t="s">
        <v>1</v>
      </c>
      <c r="F658" s="205" t="s">
        <v>172</v>
      </c>
      <c r="G658" s="14"/>
      <c r="H658" s="206">
        <v>87.282999999999987</v>
      </c>
      <c r="I658" s="207"/>
      <c r="J658" s="14"/>
      <c r="K658" s="14"/>
      <c r="L658" s="203"/>
      <c r="M658" s="208"/>
      <c r="N658" s="209"/>
      <c r="O658" s="209"/>
      <c r="P658" s="209"/>
      <c r="Q658" s="209"/>
      <c r="R658" s="209"/>
      <c r="S658" s="209"/>
      <c r="T658" s="21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04" t="s">
        <v>158</v>
      </c>
      <c r="AU658" s="204" t="s">
        <v>82</v>
      </c>
      <c r="AV658" s="14" t="s">
        <v>156</v>
      </c>
      <c r="AW658" s="14" t="s">
        <v>30</v>
      </c>
      <c r="AX658" s="14" t="s">
        <v>80</v>
      </c>
      <c r="AY658" s="204" t="s">
        <v>150</v>
      </c>
    </row>
    <row r="659" s="2" customFormat="1" ht="37.8" customHeight="1">
      <c r="A659" s="37"/>
      <c r="B659" s="179"/>
      <c r="C659" s="180" t="s">
        <v>1143</v>
      </c>
      <c r="D659" s="180" t="s">
        <v>152</v>
      </c>
      <c r="E659" s="181" t="s">
        <v>1144</v>
      </c>
      <c r="F659" s="182" t="s">
        <v>1145</v>
      </c>
      <c r="G659" s="183" t="s">
        <v>155</v>
      </c>
      <c r="H659" s="184">
        <v>87.283000000000001</v>
      </c>
      <c r="I659" s="185"/>
      <c r="J659" s="186">
        <f>ROUND(I659*H659,2)</f>
        <v>0</v>
      </c>
      <c r="K659" s="187"/>
      <c r="L659" s="38"/>
      <c r="M659" s="188" t="s">
        <v>1</v>
      </c>
      <c r="N659" s="189" t="s">
        <v>38</v>
      </c>
      <c r="O659" s="76"/>
      <c r="P659" s="190">
        <f>O659*H659</f>
        <v>0</v>
      </c>
      <c r="Q659" s="190">
        <v>0.0051999999999999998</v>
      </c>
      <c r="R659" s="190">
        <f>Q659*H659</f>
        <v>0.45387159999999999</v>
      </c>
      <c r="S659" s="190">
        <v>0</v>
      </c>
      <c r="T659" s="191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92" t="s">
        <v>243</v>
      </c>
      <c r="AT659" s="192" t="s">
        <v>152</v>
      </c>
      <c r="AU659" s="192" t="s">
        <v>82</v>
      </c>
      <c r="AY659" s="18" t="s">
        <v>150</v>
      </c>
      <c r="BE659" s="193">
        <f>IF(N659="základní",J659,0)</f>
        <v>0</v>
      </c>
      <c r="BF659" s="193">
        <f>IF(N659="snížená",J659,0)</f>
        <v>0</v>
      </c>
      <c r="BG659" s="193">
        <f>IF(N659="zákl. přenesená",J659,0)</f>
        <v>0</v>
      </c>
      <c r="BH659" s="193">
        <f>IF(N659="sníž. přenesená",J659,0)</f>
        <v>0</v>
      </c>
      <c r="BI659" s="193">
        <f>IF(N659="nulová",J659,0)</f>
        <v>0</v>
      </c>
      <c r="BJ659" s="18" t="s">
        <v>80</v>
      </c>
      <c r="BK659" s="193">
        <f>ROUND(I659*H659,2)</f>
        <v>0</v>
      </c>
      <c r="BL659" s="18" t="s">
        <v>243</v>
      </c>
      <c r="BM659" s="192" t="s">
        <v>1146</v>
      </c>
    </row>
    <row r="660" s="15" customFormat="1">
      <c r="A660" s="15"/>
      <c r="B660" s="211"/>
      <c r="C660" s="15"/>
      <c r="D660" s="195" t="s">
        <v>158</v>
      </c>
      <c r="E660" s="212" t="s">
        <v>1</v>
      </c>
      <c r="F660" s="213" t="s">
        <v>1139</v>
      </c>
      <c r="G660" s="15"/>
      <c r="H660" s="212" t="s">
        <v>1</v>
      </c>
      <c r="I660" s="214"/>
      <c r="J660" s="15"/>
      <c r="K660" s="15"/>
      <c r="L660" s="211"/>
      <c r="M660" s="215"/>
      <c r="N660" s="216"/>
      <c r="O660" s="216"/>
      <c r="P660" s="216"/>
      <c r="Q660" s="216"/>
      <c r="R660" s="216"/>
      <c r="S660" s="216"/>
      <c r="T660" s="217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12" t="s">
        <v>158</v>
      </c>
      <c r="AU660" s="212" t="s">
        <v>82</v>
      </c>
      <c r="AV660" s="15" t="s">
        <v>80</v>
      </c>
      <c r="AW660" s="15" t="s">
        <v>30</v>
      </c>
      <c r="AX660" s="15" t="s">
        <v>73</v>
      </c>
      <c r="AY660" s="212" t="s">
        <v>150</v>
      </c>
    </row>
    <row r="661" s="13" customFormat="1">
      <c r="A661" s="13"/>
      <c r="B661" s="194"/>
      <c r="C661" s="13"/>
      <c r="D661" s="195" t="s">
        <v>158</v>
      </c>
      <c r="E661" s="196" t="s">
        <v>1</v>
      </c>
      <c r="F661" s="197" t="s">
        <v>1140</v>
      </c>
      <c r="G661" s="13"/>
      <c r="H661" s="198">
        <v>36.619999999999997</v>
      </c>
      <c r="I661" s="199"/>
      <c r="J661" s="13"/>
      <c r="K661" s="13"/>
      <c r="L661" s="194"/>
      <c r="M661" s="200"/>
      <c r="N661" s="201"/>
      <c r="O661" s="201"/>
      <c r="P661" s="201"/>
      <c r="Q661" s="201"/>
      <c r="R661" s="201"/>
      <c r="S661" s="201"/>
      <c r="T661" s="20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6" t="s">
        <v>158</v>
      </c>
      <c r="AU661" s="196" t="s">
        <v>82</v>
      </c>
      <c r="AV661" s="13" t="s">
        <v>82</v>
      </c>
      <c r="AW661" s="13" t="s">
        <v>30</v>
      </c>
      <c r="AX661" s="13" t="s">
        <v>73</v>
      </c>
      <c r="AY661" s="196" t="s">
        <v>150</v>
      </c>
    </row>
    <row r="662" s="15" customFormat="1">
      <c r="A662" s="15"/>
      <c r="B662" s="211"/>
      <c r="C662" s="15"/>
      <c r="D662" s="195" t="s">
        <v>158</v>
      </c>
      <c r="E662" s="212" t="s">
        <v>1</v>
      </c>
      <c r="F662" s="213" t="s">
        <v>1141</v>
      </c>
      <c r="G662" s="15"/>
      <c r="H662" s="212" t="s">
        <v>1</v>
      </c>
      <c r="I662" s="214"/>
      <c r="J662" s="15"/>
      <c r="K662" s="15"/>
      <c r="L662" s="211"/>
      <c r="M662" s="215"/>
      <c r="N662" s="216"/>
      <c r="O662" s="216"/>
      <c r="P662" s="216"/>
      <c r="Q662" s="216"/>
      <c r="R662" s="216"/>
      <c r="S662" s="216"/>
      <c r="T662" s="217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12" t="s">
        <v>158</v>
      </c>
      <c r="AU662" s="212" t="s">
        <v>82</v>
      </c>
      <c r="AV662" s="15" t="s">
        <v>80</v>
      </c>
      <c r="AW662" s="15" t="s">
        <v>30</v>
      </c>
      <c r="AX662" s="15" t="s">
        <v>73</v>
      </c>
      <c r="AY662" s="212" t="s">
        <v>150</v>
      </c>
    </row>
    <row r="663" s="13" customFormat="1">
      <c r="A663" s="13"/>
      <c r="B663" s="194"/>
      <c r="C663" s="13"/>
      <c r="D663" s="195" t="s">
        <v>158</v>
      </c>
      <c r="E663" s="196" t="s">
        <v>1</v>
      </c>
      <c r="F663" s="197" t="s">
        <v>1142</v>
      </c>
      <c r="G663" s="13"/>
      <c r="H663" s="198">
        <v>50.662999999999997</v>
      </c>
      <c r="I663" s="199"/>
      <c r="J663" s="13"/>
      <c r="K663" s="13"/>
      <c r="L663" s="194"/>
      <c r="M663" s="200"/>
      <c r="N663" s="201"/>
      <c r="O663" s="201"/>
      <c r="P663" s="201"/>
      <c r="Q663" s="201"/>
      <c r="R663" s="201"/>
      <c r="S663" s="201"/>
      <c r="T663" s="20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6" t="s">
        <v>158</v>
      </c>
      <c r="AU663" s="196" t="s">
        <v>82</v>
      </c>
      <c r="AV663" s="13" t="s">
        <v>82</v>
      </c>
      <c r="AW663" s="13" t="s">
        <v>30</v>
      </c>
      <c r="AX663" s="13" t="s">
        <v>73</v>
      </c>
      <c r="AY663" s="196" t="s">
        <v>150</v>
      </c>
    </row>
    <row r="664" s="14" customFormat="1">
      <c r="A664" s="14"/>
      <c r="B664" s="203"/>
      <c r="C664" s="14"/>
      <c r="D664" s="195" t="s">
        <v>158</v>
      </c>
      <c r="E664" s="204" t="s">
        <v>1</v>
      </c>
      <c r="F664" s="205" t="s">
        <v>172</v>
      </c>
      <c r="G664" s="14"/>
      <c r="H664" s="206">
        <v>87.282999999999987</v>
      </c>
      <c r="I664" s="207"/>
      <c r="J664" s="14"/>
      <c r="K664" s="14"/>
      <c r="L664" s="203"/>
      <c r="M664" s="208"/>
      <c r="N664" s="209"/>
      <c r="O664" s="209"/>
      <c r="P664" s="209"/>
      <c r="Q664" s="209"/>
      <c r="R664" s="209"/>
      <c r="S664" s="209"/>
      <c r="T664" s="21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4" t="s">
        <v>158</v>
      </c>
      <c r="AU664" s="204" t="s">
        <v>82</v>
      </c>
      <c r="AV664" s="14" t="s">
        <v>156</v>
      </c>
      <c r="AW664" s="14" t="s">
        <v>30</v>
      </c>
      <c r="AX664" s="14" t="s">
        <v>80</v>
      </c>
      <c r="AY664" s="204" t="s">
        <v>150</v>
      </c>
    </row>
    <row r="665" s="2" customFormat="1" ht="16.5" customHeight="1">
      <c r="A665" s="37"/>
      <c r="B665" s="179"/>
      <c r="C665" s="218" t="s">
        <v>1147</v>
      </c>
      <c r="D665" s="218" t="s">
        <v>213</v>
      </c>
      <c r="E665" s="219" t="s">
        <v>1148</v>
      </c>
      <c r="F665" s="220" t="s">
        <v>1149</v>
      </c>
      <c r="G665" s="221" t="s">
        <v>155</v>
      </c>
      <c r="H665" s="222">
        <v>96.010999999999996</v>
      </c>
      <c r="I665" s="223"/>
      <c r="J665" s="224">
        <f>ROUND(I665*H665,2)</f>
        <v>0</v>
      </c>
      <c r="K665" s="225"/>
      <c r="L665" s="226"/>
      <c r="M665" s="227" t="s">
        <v>1</v>
      </c>
      <c r="N665" s="228" t="s">
        <v>38</v>
      </c>
      <c r="O665" s="76"/>
      <c r="P665" s="190">
        <f>O665*H665</f>
        <v>0</v>
      </c>
      <c r="Q665" s="190">
        <v>0.0126</v>
      </c>
      <c r="R665" s="190">
        <f>Q665*H665</f>
        <v>1.2097385999999999</v>
      </c>
      <c r="S665" s="190">
        <v>0</v>
      </c>
      <c r="T665" s="191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92" t="s">
        <v>328</v>
      </c>
      <c r="AT665" s="192" t="s">
        <v>213</v>
      </c>
      <c r="AU665" s="192" t="s">
        <v>82</v>
      </c>
      <c r="AY665" s="18" t="s">
        <v>150</v>
      </c>
      <c r="BE665" s="193">
        <f>IF(N665="základní",J665,0)</f>
        <v>0</v>
      </c>
      <c r="BF665" s="193">
        <f>IF(N665="snížená",J665,0)</f>
        <v>0</v>
      </c>
      <c r="BG665" s="193">
        <f>IF(N665="zákl. přenesená",J665,0)</f>
        <v>0</v>
      </c>
      <c r="BH665" s="193">
        <f>IF(N665="sníž. přenesená",J665,0)</f>
        <v>0</v>
      </c>
      <c r="BI665" s="193">
        <f>IF(N665="nulová",J665,0)</f>
        <v>0</v>
      </c>
      <c r="BJ665" s="18" t="s">
        <v>80</v>
      </c>
      <c r="BK665" s="193">
        <f>ROUND(I665*H665,2)</f>
        <v>0</v>
      </c>
      <c r="BL665" s="18" t="s">
        <v>243</v>
      </c>
      <c r="BM665" s="192" t="s">
        <v>1150</v>
      </c>
    </row>
    <row r="666" s="13" customFormat="1">
      <c r="A666" s="13"/>
      <c r="B666" s="194"/>
      <c r="C666" s="13"/>
      <c r="D666" s="195" t="s">
        <v>158</v>
      </c>
      <c r="E666" s="196" t="s">
        <v>1</v>
      </c>
      <c r="F666" s="197" t="s">
        <v>1151</v>
      </c>
      <c r="G666" s="13"/>
      <c r="H666" s="198">
        <v>96.010999999999996</v>
      </c>
      <c r="I666" s="199"/>
      <c r="J666" s="13"/>
      <c r="K666" s="13"/>
      <c r="L666" s="194"/>
      <c r="M666" s="200"/>
      <c r="N666" s="201"/>
      <c r="O666" s="201"/>
      <c r="P666" s="201"/>
      <c r="Q666" s="201"/>
      <c r="R666" s="201"/>
      <c r="S666" s="201"/>
      <c r="T666" s="20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96" t="s">
        <v>158</v>
      </c>
      <c r="AU666" s="196" t="s">
        <v>82</v>
      </c>
      <c r="AV666" s="13" t="s">
        <v>82</v>
      </c>
      <c r="AW666" s="13" t="s">
        <v>30</v>
      </c>
      <c r="AX666" s="13" t="s">
        <v>80</v>
      </c>
      <c r="AY666" s="196" t="s">
        <v>150</v>
      </c>
    </row>
    <row r="667" s="2" customFormat="1" ht="24.15" customHeight="1">
      <c r="A667" s="37"/>
      <c r="B667" s="179"/>
      <c r="C667" s="180" t="s">
        <v>1152</v>
      </c>
      <c r="D667" s="180" t="s">
        <v>152</v>
      </c>
      <c r="E667" s="181" t="s">
        <v>1153</v>
      </c>
      <c r="F667" s="182" t="s">
        <v>1154</v>
      </c>
      <c r="G667" s="183" t="s">
        <v>279</v>
      </c>
      <c r="H667" s="184">
        <v>28.460000000000001</v>
      </c>
      <c r="I667" s="185"/>
      <c r="J667" s="186">
        <f>ROUND(I667*H667,2)</f>
        <v>0</v>
      </c>
      <c r="K667" s="187"/>
      <c r="L667" s="38"/>
      <c r="M667" s="188" t="s">
        <v>1</v>
      </c>
      <c r="N667" s="189" t="s">
        <v>38</v>
      </c>
      <c r="O667" s="76"/>
      <c r="P667" s="190">
        <f>O667*H667</f>
        <v>0</v>
      </c>
      <c r="Q667" s="190">
        <v>0.00055000000000000003</v>
      </c>
      <c r="R667" s="190">
        <f>Q667*H667</f>
        <v>0.015653</v>
      </c>
      <c r="S667" s="190">
        <v>0</v>
      </c>
      <c r="T667" s="191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92" t="s">
        <v>243</v>
      </c>
      <c r="AT667" s="192" t="s">
        <v>152</v>
      </c>
      <c r="AU667" s="192" t="s">
        <v>82</v>
      </c>
      <c r="AY667" s="18" t="s">
        <v>150</v>
      </c>
      <c r="BE667" s="193">
        <f>IF(N667="základní",J667,0)</f>
        <v>0</v>
      </c>
      <c r="BF667" s="193">
        <f>IF(N667="snížená",J667,0)</f>
        <v>0</v>
      </c>
      <c r="BG667" s="193">
        <f>IF(N667="zákl. přenesená",J667,0)</f>
        <v>0</v>
      </c>
      <c r="BH667" s="193">
        <f>IF(N667="sníž. přenesená",J667,0)</f>
        <v>0</v>
      </c>
      <c r="BI667" s="193">
        <f>IF(N667="nulová",J667,0)</f>
        <v>0</v>
      </c>
      <c r="BJ667" s="18" t="s">
        <v>80</v>
      </c>
      <c r="BK667" s="193">
        <f>ROUND(I667*H667,2)</f>
        <v>0</v>
      </c>
      <c r="BL667" s="18" t="s">
        <v>243</v>
      </c>
      <c r="BM667" s="192" t="s">
        <v>1155</v>
      </c>
    </row>
    <row r="668" s="13" customFormat="1">
      <c r="A668" s="13"/>
      <c r="B668" s="194"/>
      <c r="C668" s="13"/>
      <c r="D668" s="195" t="s">
        <v>158</v>
      </c>
      <c r="E668" s="196" t="s">
        <v>1</v>
      </c>
      <c r="F668" s="197" t="s">
        <v>1156</v>
      </c>
      <c r="G668" s="13"/>
      <c r="H668" s="198">
        <v>28.460000000000001</v>
      </c>
      <c r="I668" s="199"/>
      <c r="J668" s="13"/>
      <c r="K668" s="13"/>
      <c r="L668" s="194"/>
      <c r="M668" s="200"/>
      <c r="N668" s="201"/>
      <c r="O668" s="201"/>
      <c r="P668" s="201"/>
      <c r="Q668" s="201"/>
      <c r="R668" s="201"/>
      <c r="S668" s="201"/>
      <c r="T668" s="20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6" t="s">
        <v>158</v>
      </c>
      <c r="AU668" s="196" t="s">
        <v>82</v>
      </c>
      <c r="AV668" s="13" t="s">
        <v>82</v>
      </c>
      <c r="AW668" s="13" t="s">
        <v>30</v>
      </c>
      <c r="AX668" s="13" t="s">
        <v>80</v>
      </c>
      <c r="AY668" s="196" t="s">
        <v>150</v>
      </c>
    </row>
    <row r="669" s="2" customFormat="1" ht="24.15" customHeight="1">
      <c r="A669" s="37"/>
      <c r="B669" s="179"/>
      <c r="C669" s="180" t="s">
        <v>1157</v>
      </c>
      <c r="D669" s="180" t="s">
        <v>152</v>
      </c>
      <c r="E669" s="181" t="s">
        <v>1158</v>
      </c>
      <c r="F669" s="182" t="s">
        <v>1159</v>
      </c>
      <c r="G669" s="183" t="s">
        <v>279</v>
      </c>
      <c r="H669" s="184">
        <v>32.82</v>
      </c>
      <c r="I669" s="185"/>
      <c r="J669" s="186">
        <f>ROUND(I669*H669,2)</f>
        <v>0</v>
      </c>
      <c r="K669" s="187"/>
      <c r="L669" s="38"/>
      <c r="M669" s="188" t="s">
        <v>1</v>
      </c>
      <c r="N669" s="189" t="s">
        <v>38</v>
      </c>
      <c r="O669" s="76"/>
      <c r="P669" s="190">
        <f>O669*H669</f>
        <v>0</v>
      </c>
      <c r="Q669" s="190">
        <v>3.0000000000000001E-05</v>
      </c>
      <c r="R669" s="190">
        <f>Q669*H669</f>
        <v>0.00098459999999999997</v>
      </c>
      <c r="S669" s="190">
        <v>0</v>
      </c>
      <c r="T669" s="191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92" t="s">
        <v>243</v>
      </c>
      <c r="AT669" s="192" t="s">
        <v>152</v>
      </c>
      <c r="AU669" s="192" t="s">
        <v>82</v>
      </c>
      <c r="AY669" s="18" t="s">
        <v>150</v>
      </c>
      <c r="BE669" s="193">
        <f>IF(N669="základní",J669,0)</f>
        <v>0</v>
      </c>
      <c r="BF669" s="193">
        <f>IF(N669="snížená",J669,0)</f>
        <v>0</v>
      </c>
      <c r="BG669" s="193">
        <f>IF(N669="zákl. přenesená",J669,0)</f>
        <v>0</v>
      </c>
      <c r="BH669" s="193">
        <f>IF(N669="sníž. přenesená",J669,0)</f>
        <v>0</v>
      </c>
      <c r="BI669" s="193">
        <f>IF(N669="nulová",J669,0)</f>
        <v>0</v>
      </c>
      <c r="BJ669" s="18" t="s">
        <v>80</v>
      </c>
      <c r="BK669" s="193">
        <f>ROUND(I669*H669,2)</f>
        <v>0</v>
      </c>
      <c r="BL669" s="18" t="s">
        <v>243</v>
      </c>
      <c r="BM669" s="192" t="s">
        <v>1160</v>
      </c>
    </row>
    <row r="670" s="13" customFormat="1">
      <c r="A670" s="13"/>
      <c r="B670" s="194"/>
      <c r="C670" s="13"/>
      <c r="D670" s="195" t="s">
        <v>158</v>
      </c>
      <c r="E670" s="196" t="s">
        <v>1</v>
      </c>
      <c r="F670" s="197" t="s">
        <v>1161</v>
      </c>
      <c r="G670" s="13"/>
      <c r="H670" s="198">
        <v>32.82</v>
      </c>
      <c r="I670" s="199"/>
      <c r="J670" s="13"/>
      <c r="K670" s="13"/>
      <c r="L670" s="194"/>
      <c r="M670" s="200"/>
      <c r="N670" s="201"/>
      <c r="O670" s="201"/>
      <c r="P670" s="201"/>
      <c r="Q670" s="201"/>
      <c r="R670" s="201"/>
      <c r="S670" s="201"/>
      <c r="T670" s="20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6" t="s">
        <v>158</v>
      </c>
      <c r="AU670" s="196" t="s">
        <v>82</v>
      </c>
      <c r="AV670" s="13" t="s">
        <v>82</v>
      </c>
      <c r="AW670" s="13" t="s">
        <v>30</v>
      </c>
      <c r="AX670" s="13" t="s">
        <v>80</v>
      </c>
      <c r="AY670" s="196" t="s">
        <v>150</v>
      </c>
    </row>
    <row r="671" s="2" customFormat="1" ht="49.05" customHeight="1">
      <c r="A671" s="37"/>
      <c r="B671" s="179"/>
      <c r="C671" s="180" t="s">
        <v>1162</v>
      </c>
      <c r="D671" s="180" t="s">
        <v>152</v>
      </c>
      <c r="E671" s="181" t="s">
        <v>1163</v>
      </c>
      <c r="F671" s="182" t="s">
        <v>1164</v>
      </c>
      <c r="G671" s="183" t="s">
        <v>188</v>
      </c>
      <c r="H671" s="184">
        <v>1.706</v>
      </c>
      <c r="I671" s="185"/>
      <c r="J671" s="186">
        <f>ROUND(I671*H671,2)</f>
        <v>0</v>
      </c>
      <c r="K671" s="187"/>
      <c r="L671" s="38"/>
      <c r="M671" s="188" t="s">
        <v>1</v>
      </c>
      <c r="N671" s="189" t="s">
        <v>38</v>
      </c>
      <c r="O671" s="76"/>
      <c r="P671" s="190">
        <f>O671*H671</f>
        <v>0</v>
      </c>
      <c r="Q671" s="190">
        <v>0</v>
      </c>
      <c r="R671" s="190">
        <f>Q671*H671</f>
        <v>0</v>
      </c>
      <c r="S671" s="190">
        <v>0</v>
      </c>
      <c r="T671" s="191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92" t="s">
        <v>243</v>
      </c>
      <c r="AT671" s="192" t="s">
        <v>152</v>
      </c>
      <c r="AU671" s="192" t="s">
        <v>82</v>
      </c>
      <c r="AY671" s="18" t="s">
        <v>150</v>
      </c>
      <c r="BE671" s="193">
        <f>IF(N671="základní",J671,0)</f>
        <v>0</v>
      </c>
      <c r="BF671" s="193">
        <f>IF(N671="snížená",J671,0)</f>
        <v>0</v>
      </c>
      <c r="BG671" s="193">
        <f>IF(N671="zákl. přenesená",J671,0)</f>
        <v>0</v>
      </c>
      <c r="BH671" s="193">
        <f>IF(N671="sníž. přenesená",J671,0)</f>
        <v>0</v>
      </c>
      <c r="BI671" s="193">
        <f>IF(N671="nulová",J671,0)</f>
        <v>0</v>
      </c>
      <c r="BJ671" s="18" t="s">
        <v>80</v>
      </c>
      <c r="BK671" s="193">
        <f>ROUND(I671*H671,2)</f>
        <v>0</v>
      </c>
      <c r="BL671" s="18" t="s">
        <v>243</v>
      </c>
      <c r="BM671" s="192" t="s">
        <v>1165</v>
      </c>
    </row>
    <row r="672" s="12" customFormat="1" ht="22.8" customHeight="1">
      <c r="A672" s="12"/>
      <c r="B672" s="166"/>
      <c r="C672" s="12"/>
      <c r="D672" s="167" t="s">
        <v>72</v>
      </c>
      <c r="E672" s="177" t="s">
        <v>1166</v>
      </c>
      <c r="F672" s="177" t="s">
        <v>1167</v>
      </c>
      <c r="G672" s="12"/>
      <c r="H672" s="12"/>
      <c r="I672" s="169"/>
      <c r="J672" s="178">
        <f>BK672</f>
        <v>0</v>
      </c>
      <c r="K672" s="12"/>
      <c r="L672" s="166"/>
      <c r="M672" s="171"/>
      <c r="N672" s="172"/>
      <c r="O672" s="172"/>
      <c r="P672" s="173">
        <f>SUM(P673:P682)</f>
        <v>0</v>
      </c>
      <c r="Q672" s="172"/>
      <c r="R672" s="173">
        <f>SUM(R673:R682)</f>
        <v>0.54444389999999987</v>
      </c>
      <c r="S672" s="172"/>
      <c r="T672" s="174">
        <f>SUM(T673:T682)</f>
        <v>0.028934779999999997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167" t="s">
        <v>82</v>
      </c>
      <c r="AT672" s="175" t="s">
        <v>72</v>
      </c>
      <c r="AU672" s="175" t="s">
        <v>80</v>
      </c>
      <c r="AY672" s="167" t="s">
        <v>150</v>
      </c>
      <c r="BK672" s="176">
        <f>SUM(BK673:BK682)</f>
        <v>0</v>
      </c>
    </row>
    <row r="673" s="2" customFormat="1" ht="16.5" customHeight="1">
      <c r="A673" s="37"/>
      <c r="B673" s="179"/>
      <c r="C673" s="180" t="s">
        <v>1168</v>
      </c>
      <c r="D673" s="180" t="s">
        <v>152</v>
      </c>
      <c r="E673" s="181" t="s">
        <v>1169</v>
      </c>
      <c r="F673" s="182" t="s">
        <v>1170</v>
      </c>
      <c r="G673" s="183" t="s">
        <v>155</v>
      </c>
      <c r="H673" s="184">
        <v>93.337999999999994</v>
      </c>
      <c r="I673" s="185"/>
      <c r="J673" s="186">
        <f>ROUND(I673*H673,2)</f>
        <v>0</v>
      </c>
      <c r="K673" s="187"/>
      <c r="L673" s="38"/>
      <c r="M673" s="188" t="s">
        <v>1</v>
      </c>
      <c r="N673" s="189" t="s">
        <v>38</v>
      </c>
      <c r="O673" s="76"/>
      <c r="P673" s="190">
        <f>O673*H673</f>
        <v>0</v>
      </c>
      <c r="Q673" s="190">
        <v>0.001</v>
      </c>
      <c r="R673" s="190">
        <f>Q673*H673</f>
        <v>0.09333799999999999</v>
      </c>
      <c r="S673" s="190">
        <v>0.00031</v>
      </c>
      <c r="T673" s="191">
        <f>S673*H673</f>
        <v>0.028934779999999997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92" t="s">
        <v>243</v>
      </c>
      <c r="AT673" s="192" t="s">
        <v>152</v>
      </c>
      <c r="AU673" s="192" t="s">
        <v>82</v>
      </c>
      <c r="AY673" s="18" t="s">
        <v>150</v>
      </c>
      <c r="BE673" s="193">
        <f>IF(N673="základní",J673,0)</f>
        <v>0</v>
      </c>
      <c r="BF673" s="193">
        <f>IF(N673="snížená",J673,0)</f>
        <v>0</v>
      </c>
      <c r="BG673" s="193">
        <f>IF(N673="zákl. přenesená",J673,0)</f>
        <v>0</v>
      </c>
      <c r="BH673" s="193">
        <f>IF(N673="sníž. přenesená",J673,0)</f>
        <v>0</v>
      </c>
      <c r="BI673" s="193">
        <f>IF(N673="nulová",J673,0)</f>
        <v>0</v>
      </c>
      <c r="BJ673" s="18" t="s">
        <v>80</v>
      </c>
      <c r="BK673" s="193">
        <f>ROUND(I673*H673,2)</f>
        <v>0</v>
      </c>
      <c r="BL673" s="18" t="s">
        <v>243</v>
      </c>
      <c r="BM673" s="192" t="s">
        <v>1171</v>
      </c>
    </row>
    <row r="674" s="15" customFormat="1">
      <c r="A674" s="15"/>
      <c r="B674" s="211"/>
      <c r="C674" s="15"/>
      <c r="D674" s="195" t="s">
        <v>158</v>
      </c>
      <c r="E674" s="212" t="s">
        <v>1</v>
      </c>
      <c r="F674" s="213" t="s">
        <v>803</v>
      </c>
      <c r="G674" s="15"/>
      <c r="H674" s="212" t="s">
        <v>1</v>
      </c>
      <c r="I674" s="214"/>
      <c r="J674" s="15"/>
      <c r="K674" s="15"/>
      <c r="L674" s="211"/>
      <c r="M674" s="215"/>
      <c r="N674" s="216"/>
      <c r="O674" s="216"/>
      <c r="P674" s="216"/>
      <c r="Q674" s="216"/>
      <c r="R674" s="216"/>
      <c r="S674" s="216"/>
      <c r="T674" s="217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12" t="s">
        <v>158</v>
      </c>
      <c r="AU674" s="212" t="s">
        <v>82</v>
      </c>
      <c r="AV674" s="15" t="s">
        <v>80</v>
      </c>
      <c r="AW674" s="15" t="s">
        <v>30</v>
      </c>
      <c r="AX674" s="15" t="s">
        <v>73</v>
      </c>
      <c r="AY674" s="212" t="s">
        <v>150</v>
      </c>
    </row>
    <row r="675" s="13" customFormat="1">
      <c r="A675" s="13"/>
      <c r="B675" s="194"/>
      <c r="C675" s="13"/>
      <c r="D675" s="195" t="s">
        <v>158</v>
      </c>
      <c r="E675" s="196" t="s">
        <v>1</v>
      </c>
      <c r="F675" s="197" t="s">
        <v>1172</v>
      </c>
      <c r="G675" s="13"/>
      <c r="H675" s="198">
        <v>51.533999999999999</v>
      </c>
      <c r="I675" s="199"/>
      <c r="J675" s="13"/>
      <c r="K675" s="13"/>
      <c r="L675" s="194"/>
      <c r="M675" s="200"/>
      <c r="N675" s="201"/>
      <c r="O675" s="201"/>
      <c r="P675" s="201"/>
      <c r="Q675" s="201"/>
      <c r="R675" s="201"/>
      <c r="S675" s="201"/>
      <c r="T675" s="20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6" t="s">
        <v>158</v>
      </c>
      <c r="AU675" s="196" t="s">
        <v>82</v>
      </c>
      <c r="AV675" s="13" t="s">
        <v>82</v>
      </c>
      <c r="AW675" s="13" t="s">
        <v>30</v>
      </c>
      <c r="AX675" s="13" t="s">
        <v>73</v>
      </c>
      <c r="AY675" s="196" t="s">
        <v>150</v>
      </c>
    </row>
    <row r="676" s="15" customFormat="1">
      <c r="A676" s="15"/>
      <c r="B676" s="211"/>
      <c r="C676" s="15"/>
      <c r="D676" s="195" t="s">
        <v>158</v>
      </c>
      <c r="E676" s="212" t="s">
        <v>1</v>
      </c>
      <c r="F676" s="213" t="s">
        <v>1173</v>
      </c>
      <c r="G676" s="15"/>
      <c r="H676" s="212" t="s">
        <v>1</v>
      </c>
      <c r="I676" s="214"/>
      <c r="J676" s="15"/>
      <c r="K676" s="15"/>
      <c r="L676" s="211"/>
      <c r="M676" s="215"/>
      <c r="N676" s="216"/>
      <c r="O676" s="216"/>
      <c r="P676" s="216"/>
      <c r="Q676" s="216"/>
      <c r="R676" s="216"/>
      <c r="S676" s="216"/>
      <c r="T676" s="217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12" t="s">
        <v>158</v>
      </c>
      <c r="AU676" s="212" t="s">
        <v>82</v>
      </c>
      <c r="AV676" s="15" t="s">
        <v>80</v>
      </c>
      <c r="AW676" s="15" t="s">
        <v>30</v>
      </c>
      <c r="AX676" s="15" t="s">
        <v>73</v>
      </c>
      <c r="AY676" s="212" t="s">
        <v>150</v>
      </c>
    </row>
    <row r="677" s="13" customFormat="1">
      <c r="A677" s="13"/>
      <c r="B677" s="194"/>
      <c r="C677" s="13"/>
      <c r="D677" s="195" t="s">
        <v>158</v>
      </c>
      <c r="E677" s="196" t="s">
        <v>1</v>
      </c>
      <c r="F677" s="197" t="s">
        <v>1174</v>
      </c>
      <c r="G677" s="13"/>
      <c r="H677" s="198">
        <v>41.804000000000002</v>
      </c>
      <c r="I677" s="199"/>
      <c r="J677" s="13"/>
      <c r="K677" s="13"/>
      <c r="L677" s="194"/>
      <c r="M677" s="200"/>
      <c r="N677" s="201"/>
      <c r="O677" s="201"/>
      <c r="P677" s="201"/>
      <c r="Q677" s="201"/>
      <c r="R677" s="201"/>
      <c r="S677" s="201"/>
      <c r="T677" s="20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96" t="s">
        <v>158</v>
      </c>
      <c r="AU677" s="196" t="s">
        <v>82</v>
      </c>
      <c r="AV677" s="13" t="s">
        <v>82</v>
      </c>
      <c r="AW677" s="13" t="s">
        <v>30</v>
      </c>
      <c r="AX677" s="13" t="s">
        <v>73</v>
      </c>
      <c r="AY677" s="196" t="s">
        <v>150</v>
      </c>
    </row>
    <row r="678" s="14" customFormat="1">
      <c r="A678" s="14"/>
      <c r="B678" s="203"/>
      <c r="C678" s="14"/>
      <c r="D678" s="195" t="s">
        <v>158</v>
      </c>
      <c r="E678" s="204" t="s">
        <v>1</v>
      </c>
      <c r="F678" s="205" t="s">
        <v>172</v>
      </c>
      <c r="G678" s="14"/>
      <c r="H678" s="206">
        <v>93.337999999999994</v>
      </c>
      <c r="I678" s="207"/>
      <c r="J678" s="14"/>
      <c r="K678" s="14"/>
      <c r="L678" s="203"/>
      <c r="M678" s="208"/>
      <c r="N678" s="209"/>
      <c r="O678" s="209"/>
      <c r="P678" s="209"/>
      <c r="Q678" s="209"/>
      <c r="R678" s="209"/>
      <c r="S678" s="209"/>
      <c r="T678" s="21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04" t="s">
        <v>158</v>
      </c>
      <c r="AU678" s="204" t="s">
        <v>82</v>
      </c>
      <c r="AV678" s="14" t="s">
        <v>156</v>
      </c>
      <c r="AW678" s="14" t="s">
        <v>30</v>
      </c>
      <c r="AX678" s="14" t="s">
        <v>80</v>
      </c>
      <c r="AY678" s="204" t="s">
        <v>150</v>
      </c>
    </row>
    <row r="679" s="2" customFormat="1" ht="33" customHeight="1">
      <c r="A679" s="37"/>
      <c r="B679" s="179"/>
      <c r="C679" s="180" t="s">
        <v>1175</v>
      </c>
      <c r="D679" s="180" t="s">
        <v>152</v>
      </c>
      <c r="E679" s="181" t="s">
        <v>1176</v>
      </c>
      <c r="F679" s="182" t="s">
        <v>1177</v>
      </c>
      <c r="G679" s="183" t="s">
        <v>155</v>
      </c>
      <c r="H679" s="184">
        <v>980.66499999999996</v>
      </c>
      <c r="I679" s="185"/>
      <c r="J679" s="186">
        <f>ROUND(I679*H679,2)</f>
        <v>0</v>
      </c>
      <c r="K679" s="187"/>
      <c r="L679" s="38"/>
      <c r="M679" s="188" t="s">
        <v>1</v>
      </c>
      <c r="N679" s="189" t="s">
        <v>38</v>
      </c>
      <c r="O679" s="76"/>
      <c r="P679" s="190">
        <f>O679*H679</f>
        <v>0</v>
      </c>
      <c r="Q679" s="190">
        <v>0.00020000000000000001</v>
      </c>
      <c r="R679" s="190">
        <f>Q679*H679</f>
        <v>0.196133</v>
      </c>
      <c r="S679" s="190">
        <v>0</v>
      </c>
      <c r="T679" s="191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92" t="s">
        <v>243</v>
      </c>
      <c r="AT679" s="192" t="s">
        <v>152</v>
      </c>
      <c r="AU679" s="192" t="s">
        <v>82</v>
      </c>
      <c r="AY679" s="18" t="s">
        <v>150</v>
      </c>
      <c r="BE679" s="193">
        <f>IF(N679="základní",J679,0)</f>
        <v>0</v>
      </c>
      <c r="BF679" s="193">
        <f>IF(N679="snížená",J679,0)</f>
        <v>0</v>
      </c>
      <c r="BG679" s="193">
        <f>IF(N679="zákl. přenesená",J679,0)</f>
        <v>0</v>
      </c>
      <c r="BH679" s="193">
        <f>IF(N679="sníž. přenesená",J679,0)</f>
        <v>0</v>
      </c>
      <c r="BI679" s="193">
        <f>IF(N679="nulová",J679,0)</f>
        <v>0</v>
      </c>
      <c r="BJ679" s="18" t="s">
        <v>80</v>
      </c>
      <c r="BK679" s="193">
        <f>ROUND(I679*H679,2)</f>
        <v>0</v>
      </c>
      <c r="BL679" s="18" t="s">
        <v>243</v>
      </c>
      <c r="BM679" s="192" t="s">
        <v>1178</v>
      </c>
    </row>
    <row r="680" s="13" customFormat="1">
      <c r="A680" s="13"/>
      <c r="B680" s="194"/>
      <c r="C680" s="13"/>
      <c r="D680" s="195" t="s">
        <v>158</v>
      </c>
      <c r="E680" s="196" t="s">
        <v>1</v>
      </c>
      <c r="F680" s="197" t="s">
        <v>1179</v>
      </c>
      <c r="G680" s="13"/>
      <c r="H680" s="198">
        <v>980.66499999999996</v>
      </c>
      <c r="I680" s="199"/>
      <c r="J680" s="13"/>
      <c r="K680" s="13"/>
      <c r="L680" s="194"/>
      <c r="M680" s="200"/>
      <c r="N680" s="201"/>
      <c r="O680" s="201"/>
      <c r="P680" s="201"/>
      <c r="Q680" s="201"/>
      <c r="R680" s="201"/>
      <c r="S680" s="201"/>
      <c r="T680" s="20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96" t="s">
        <v>158</v>
      </c>
      <c r="AU680" s="196" t="s">
        <v>82</v>
      </c>
      <c r="AV680" s="13" t="s">
        <v>82</v>
      </c>
      <c r="AW680" s="13" t="s">
        <v>30</v>
      </c>
      <c r="AX680" s="13" t="s">
        <v>80</v>
      </c>
      <c r="AY680" s="196" t="s">
        <v>150</v>
      </c>
    </row>
    <row r="681" s="2" customFormat="1" ht="37.8" customHeight="1">
      <c r="A681" s="37"/>
      <c r="B681" s="179"/>
      <c r="C681" s="180" t="s">
        <v>1180</v>
      </c>
      <c r="D681" s="180" t="s">
        <v>152</v>
      </c>
      <c r="E681" s="181" t="s">
        <v>1181</v>
      </c>
      <c r="F681" s="182" t="s">
        <v>1182</v>
      </c>
      <c r="G681" s="183" t="s">
        <v>155</v>
      </c>
      <c r="H681" s="184">
        <v>980.66499999999996</v>
      </c>
      <c r="I681" s="185"/>
      <c r="J681" s="186">
        <f>ROUND(I681*H681,2)</f>
        <v>0</v>
      </c>
      <c r="K681" s="187"/>
      <c r="L681" s="38"/>
      <c r="M681" s="188" t="s">
        <v>1</v>
      </c>
      <c r="N681" s="189" t="s">
        <v>38</v>
      </c>
      <c r="O681" s="76"/>
      <c r="P681" s="190">
        <f>O681*H681</f>
        <v>0</v>
      </c>
      <c r="Q681" s="190">
        <v>0.00025999999999999998</v>
      </c>
      <c r="R681" s="190">
        <f>Q681*H681</f>
        <v>0.25497289999999995</v>
      </c>
      <c r="S681" s="190">
        <v>0</v>
      </c>
      <c r="T681" s="191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92" t="s">
        <v>243</v>
      </c>
      <c r="AT681" s="192" t="s">
        <v>152</v>
      </c>
      <c r="AU681" s="192" t="s">
        <v>82</v>
      </c>
      <c r="AY681" s="18" t="s">
        <v>150</v>
      </c>
      <c r="BE681" s="193">
        <f>IF(N681="základní",J681,0)</f>
        <v>0</v>
      </c>
      <c r="BF681" s="193">
        <f>IF(N681="snížená",J681,0)</f>
        <v>0</v>
      </c>
      <c r="BG681" s="193">
        <f>IF(N681="zákl. přenesená",J681,0)</f>
        <v>0</v>
      </c>
      <c r="BH681" s="193">
        <f>IF(N681="sníž. přenesená",J681,0)</f>
        <v>0</v>
      </c>
      <c r="BI681" s="193">
        <f>IF(N681="nulová",J681,0)</f>
        <v>0</v>
      </c>
      <c r="BJ681" s="18" t="s">
        <v>80</v>
      </c>
      <c r="BK681" s="193">
        <f>ROUND(I681*H681,2)</f>
        <v>0</v>
      </c>
      <c r="BL681" s="18" t="s">
        <v>243</v>
      </c>
      <c r="BM681" s="192" t="s">
        <v>1183</v>
      </c>
    </row>
    <row r="682" s="13" customFormat="1">
      <c r="A682" s="13"/>
      <c r="B682" s="194"/>
      <c r="C682" s="13"/>
      <c r="D682" s="195" t="s">
        <v>158</v>
      </c>
      <c r="E682" s="196" t="s">
        <v>1</v>
      </c>
      <c r="F682" s="197" t="s">
        <v>1179</v>
      </c>
      <c r="G682" s="13"/>
      <c r="H682" s="198">
        <v>980.66499999999996</v>
      </c>
      <c r="I682" s="199"/>
      <c r="J682" s="13"/>
      <c r="K682" s="13"/>
      <c r="L682" s="194"/>
      <c r="M682" s="200"/>
      <c r="N682" s="201"/>
      <c r="O682" s="201"/>
      <c r="P682" s="201"/>
      <c r="Q682" s="201"/>
      <c r="R682" s="201"/>
      <c r="S682" s="201"/>
      <c r="T682" s="20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96" t="s">
        <v>158</v>
      </c>
      <c r="AU682" s="196" t="s">
        <v>82</v>
      </c>
      <c r="AV682" s="13" t="s">
        <v>82</v>
      </c>
      <c r="AW682" s="13" t="s">
        <v>30</v>
      </c>
      <c r="AX682" s="13" t="s">
        <v>80</v>
      </c>
      <c r="AY682" s="196" t="s">
        <v>150</v>
      </c>
    </row>
    <row r="683" s="12" customFormat="1" ht="25.92" customHeight="1">
      <c r="A683" s="12"/>
      <c r="B683" s="166"/>
      <c r="C683" s="12"/>
      <c r="D683" s="167" t="s">
        <v>72</v>
      </c>
      <c r="E683" s="168" t="s">
        <v>213</v>
      </c>
      <c r="F683" s="168" t="s">
        <v>213</v>
      </c>
      <c r="G683" s="12"/>
      <c r="H683" s="12"/>
      <c r="I683" s="169"/>
      <c r="J683" s="170">
        <f>BK683</f>
        <v>0</v>
      </c>
      <c r="K683" s="12"/>
      <c r="L683" s="166"/>
      <c r="M683" s="171"/>
      <c r="N683" s="172"/>
      <c r="O683" s="172"/>
      <c r="P683" s="173">
        <f>P684+P686+P688+P690</f>
        <v>0</v>
      </c>
      <c r="Q683" s="172"/>
      <c r="R683" s="173">
        <f>R684+R686+R688+R690</f>
        <v>0</v>
      </c>
      <c r="S683" s="172"/>
      <c r="T683" s="174">
        <f>T684+T686+T688+T690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167" t="s">
        <v>165</v>
      </c>
      <c r="AT683" s="175" t="s">
        <v>72</v>
      </c>
      <c r="AU683" s="175" t="s">
        <v>73</v>
      </c>
      <c r="AY683" s="167" t="s">
        <v>150</v>
      </c>
      <c r="BK683" s="176">
        <f>BK684+BK686+BK688+BK690</f>
        <v>0</v>
      </c>
    </row>
    <row r="684" s="12" customFormat="1" ht="22.8" customHeight="1">
      <c r="A684" s="12"/>
      <c r="B684" s="166"/>
      <c r="C684" s="12"/>
      <c r="D684" s="167" t="s">
        <v>72</v>
      </c>
      <c r="E684" s="177" t="s">
        <v>1184</v>
      </c>
      <c r="F684" s="177" t="s">
        <v>1185</v>
      </c>
      <c r="G684" s="12"/>
      <c r="H684" s="12"/>
      <c r="I684" s="169"/>
      <c r="J684" s="178">
        <f>BK684</f>
        <v>0</v>
      </c>
      <c r="K684" s="12"/>
      <c r="L684" s="166"/>
      <c r="M684" s="171"/>
      <c r="N684" s="172"/>
      <c r="O684" s="172"/>
      <c r="P684" s="173">
        <f>P685</f>
        <v>0</v>
      </c>
      <c r="Q684" s="172"/>
      <c r="R684" s="173">
        <f>R685</f>
        <v>0</v>
      </c>
      <c r="S684" s="172"/>
      <c r="T684" s="174">
        <f>T685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167" t="s">
        <v>165</v>
      </c>
      <c r="AT684" s="175" t="s">
        <v>72</v>
      </c>
      <c r="AU684" s="175" t="s">
        <v>80</v>
      </c>
      <c r="AY684" s="167" t="s">
        <v>150</v>
      </c>
      <c r="BK684" s="176">
        <f>BK685</f>
        <v>0</v>
      </c>
    </row>
    <row r="685" s="2" customFormat="1" ht="16.5" customHeight="1">
      <c r="A685" s="37"/>
      <c r="B685" s="179"/>
      <c r="C685" s="180" t="s">
        <v>1186</v>
      </c>
      <c r="D685" s="180" t="s">
        <v>152</v>
      </c>
      <c r="E685" s="181" t="s">
        <v>1187</v>
      </c>
      <c r="F685" s="182" t="s">
        <v>1188</v>
      </c>
      <c r="G685" s="183" t="s">
        <v>761</v>
      </c>
      <c r="H685" s="184">
        <v>1</v>
      </c>
      <c r="I685" s="185"/>
      <c r="J685" s="186">
        <f>ROUND(I685*H685,2)</f>
        <v>0</v>
      </c>
      <c r="K685" s="187"/>
      <c r="L685" s="38"/>
      <c r="M685" s="188" t="s">
        <v>1</v>
      </c>
      <c r="N685" s="189" t="s">
        <v>38</v>
      </c>
      <c r="O685" s="76"/>
      <c r="P685" s="190">
        <f>O685*H685</f>
        <v>0</v>
      </c>
      <c r="Q685" s="190">
        <v>0</v>
      </c>
      <c r="R685" s="190">
        <f>Q685*H685</f>
        <v>0</v>
      </c>
      <c r="S685" s="190">
        <v>0</v>
      </c>
      <c r="T685" s="191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92" t="s">
        <v>489</v>
      </c>
      <c r="AT685" s="192" t="s">
        <v>152</v>
      </c>
      <c r="AU685" s="192" t="s">
        <v>82</v>
      </c>
      <c r="AY685" s="18" t="s">
        <v>150</v>
      </c>
      <c r="BE685" s="193">
        <f>IF(N685="základní",J685,0)</f>
        <v>0</v>
      </c>
      <c r="BF685" s="193">
        <f>IF(N685="snížená",J685,0)</f>
        <v>0</v>
      </c>
      <c r="BG685" s="193">
        <f>IF(N685="zákl. přenesená",J685,0)</f>
        <v>0</v>
      </c>
      <c r="BH685" s="193">
        <f>IF(N685="sníž. přenesená",J685,0)</f>
        <v>0</v>
      </c>
      <c r="BI685" s="193">
        <f>IF(N685="nulová",J685,0)</f>
        <v>0</v>
      </c>
      <c r="BJ685" s="18" t="s">
        <v>80</v>
      </c>
      <c r="BK685" s="193">
        <f>ROUND(I685*H685,2)</f>
        <v>0</v>
      </c>
      <c r="BL685" s="18" t="s">
        <v>489</v>
      </c>
      <c r="BM685" s="192" t="s">
        <v>1189</v>
      </c>
    </row>
    <row r="686" s="12" customFormat="1" ht="22.8" customHeight="1">
      <c r="A686" s="12"/>
      <c r="B686" s="166"/>
      <c r="C686" s="12"/>
      <c r="D686" s="167" t="s">
        <v>72</v>
      </c>
      <c r="E686" s="177" t="s">
        <v>1190</v>
      </c>
      <c r="F686" s="177" t="s">
        <v>1191</v>
      </c>
      <c r="G686" s="12"/>
      <c r="H686" s="12"/>
      <c r="I686" s="169"/>
      <c r="J686" s="178">
        <f>BK686</f>
        <v>0</v>
      </c>
      <c r="K686" s="12"/>
      <c r="L686" s="166"/>
      <c r="M686" s="171"/>
      <c r="N686" s="172"/>
      <c r="O686" s="172"/>
      <c r="P686" s="173">
        <f>P687</f>
        <v>0</v>
      </c>
      <c r="Q686" s="172"/>
      <c r="R686" s="173">
        <f>R687</f>
        <v>0</v>
      </c>
      <c r="S686" s="172"/>
      <c r="T686" s="174">
        <f>T687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167" t="s">
        <v>165</v>
      </c>
      <c r="AT686" s="175" t="s">
        <v>72</v>
      </c>
      <c r="AU686" s="175" t="s">
        <v>80</v>
      </c>
      <c r="AY686" s="167" t="s">
        <v>150</v>
      </c>
      <c r="BK686" s="176">
        <f>BK687</f>
        <v>0</v>
      </c>
    </row>
    <row r="687" s="2" customFormat="1" ht="16.5" customHeight="1">
      <c r="A687" s="37"/>
      <c r="B687" s="179"/>
      <c r="C687" s="180" t="s">
        <v>1192</v>
      </c>
      <c r="D687" s="180" t="s">
        <v>152</v>
      </c>
      <c r="E687" s="181" t="s">
        <v>1193</v>
      </c>
      <c r="F687" s="182" t="s">
        <v>1194</v>
      </c>
      <c r="G687" s="183" t="s">
        <v>761</v>
      </c>
      <c r="H687" s="184">
        <v>1</v>
      </c>
      <c r="I687" s="185"/>
      <c r="J687" s="186">
        <f>ROUND(I687*H687,2)</f>
        <v>0</v>
      </c>
      <c r="K687" s="187"/>
      <c r="L687" s="38"/>
      <c r="M687" s="188" t="s">
        <v>1</v>
      </c>
      <c r="N687" s="189" t="s">
        <v>38</v>
      </c>
      <c r="O687" s="76"/>
      <c r="P687" s="190">
        <f>O687*H687</f>
        <v>0</v>
      </c>
      <c r="Q687" s="190">
        <v>0</v>
      </c>
      <c r="R687" s="190">
        <f>Q687*H687</f>
        <v>0</v>
      </c>
      <c r="S687" s="190">
        <v>0</v>
      </c>
      <c r="T687" s="191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92" t="s">
        <v>489</v>
      </c>
      <c r="AT687" s="192" t="s">
        <v>152</v>
      </c>
      <c r="AU687" s="192" t="s">
        <v>82</v>
      </c>
      <c r="AY687" s="18" t="s">
        <v>150</v>
      </c>
      <c r="BE687" s="193">
        <f>IF(N687="základní",J687,0)</f>
        <v>0</v>
      </c>
      <c r="BF687" s="193">
        <f>IF(N687="snížená",J687,0)</f>
        <v>0</v>
      </c>
      <c r="BG687" s="193">
        <f>IF(N687="zákl. přenesená",J687,0)</f>
        <v>0</v>
      </c>
      <c r="BH687" s="193">
        <f>IF(N687="sníž. přenesená",J687,0)</f>
        <v>0</v>
      </c>
      <c r="BI687" s="193">
        <f>IF(N687="nulová",J687,0)</f>
        <v>0</v>
      </c>
      <c r="BJ687" s="18" t="s">
        <v>80</v>
      </c>
      <c r="BK687" s="193">
        <f>ROUND(I687*H687,2)</f>
        <v>0</v>
      </c>
      <c r="BL687" s="18" t="s">
        <v>489</v>
      </c>
      <c r="BM687" s="192" t="s">
        <v>1195</v>
      </c>
    </row>
    <row r="688" s="12" customFormat="1" ht="22.8" customHeight="1">
      <c r="A688" s="12"/>
      <c r="B688" s="166"/>
      <c r="C688" s="12"/>
      <c r="D688" s="167" t="s">
        <v>72</v>
      </c>
      <c r="E688" s="177" t="s">
        <v>1196</v>
      </c>
      <c r="F688" s="177" t="s">
        <v>1197</v>
      </c>
      <c r="G688" s="12"/>
      <c r="H688" s="12"/>
      <c r="I688" s="169"/>
      <c r="J688" s="178">
        <f>BK688</f>
        <v>0</v>
      </c>
      <c r="K688" s="12"/>
      <c r="L688" s="166"/>
      <c r="M688" s="171"/>
      <c r="N688" s="172"/>
      <c r="O688" s="172"/>
      <c r="P688" s="173">
        <f>P689</f>
        <v>0</v>
      </c>
      <c r="Q688" s="172"/>
      <c r="R688" s="173">
        <f>R689</f>
        <v>0</v>
      </c>
      <c r="S688" s="172"/>
      <c r="T688" s="174">
        <f>T689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167" t="s">
        <v>165</v>
      </c>
      <c r="AT688" s="175" t="s">
        <v>72</v>
      </c>
      <c r="AU688" s="175" t="s">
        <v>80</v>
      </c>
      <c r="AY688" s="167" t="s">
        <v>150</v>
      </c>
      <c r="BK688" s="176">
        <f>BK689</f>
        <v>0</v>
      </c>
    </row>
    <row r="689" s="2" customFormat="1" ht="16.5" customHeight="1">
      <c r="A689" s="37"/>
      <c r="B689" s="179"/>
      <c r="C689" s="180" t="s">
        <v>1198</v>
      </c>
      <c r="D689" s="180" t="s">
        <v>152</v>
      </c>
      <c r="E689" s="181" t="s">
        <v>1199</v>
      </c>
      <c r="F689" s="182" t="s">
        <v>1200</v>
      </c>
      <c r="G689" s="183" t="s">
        <v>761</v>
      </c>
      <c r="H689" s="184">
        <v>1</v>
      </c>
      <c r="I689" s="185"/>
      <c r="J689" s="186">
        <f>ROUND(I689*H689,2)</f>
        <v>0</v>
      </c>
      <c r="K689" s="187"/>
      <c r="L689" s="38"/>
      <c r="M689" s="188" t="s">
        <v>1</v>
      </c>
      <c r="N689" s="189" t="s">
        <v>38</v>
      </c>
      <c r="O689" s="76"/>
      <c r="P689" s="190">
        <f>O689*H689</f>
        <v>0</v>
      </c>
      <c r="Q689" s="190">
        <v>0</v>
      </c>
      <c r="R689" s="190">
        <f>Q689*H689</f>
        <v>0</v>
      </c>
      <c r="S689" s="190">
        <v>0</v>
      </c>
      <c r="T689" s="191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92" t="s">
        <v>489</v>
      </c>
      <c r="AT689" s="192" t="s">
        <v>152</v>
      </c>
      <c r="AU689" s="192" t="s">
        <v>82</v>
      </c>
      <c r="AY689" s="18" t="s">
        <v>150</v>
      </c>
      <c r="BE689" s="193">
        <f>IF(N689="základní",J689,0)</f>
        <v>0</v>
      </c>
      <c r="BF689" s="193">
        <f>IF(N689="snížená",J689,0)</f>
        <v>0</v>
      </c>
      <c r="BG689" s="193">
        <f>IF(N689="zákl. přenesená",J689,0)</f>
        <v>0</v>
      </c>
      <c r="BH689" s="193">
        <f>IF(N689="sníž. přenesená",J689,0)</f>
        <v>0</v>
      </c>
      <c r="BI689" s="193">
        <f>IF(N689="nulová",J689,0)</f>
        <v>0</v>
      </c>
      <c r="BJ689" s="18" t="s">
        <v>80</v>
      </c>
      <c r="BK689" s="193">
        <f>ROUND(I689*H689,2)</f>
        <v>0</v>
      </c>
      <c r="BL689" s="18" t="s">
        <v>489</v>
      </c>
      <c r="BM689" s="192" t="s">
        <v>1201</v>
      </c>
    </row>
    <row r="690" s="12" customFormat="1" ht="22.8" customHeight="1">
      <c r="A690" s="12"/>
      <c r="B690" s="166"/>
      <c r="C690" s="12"/>
      <c r="D690" s="167" t="s">
        <v>72</v>
      </c>
      <c r="E690" s="177" t="s">
        <v>1202</v>
      </c>
      <c r="F690" s="177" t="s">
        <v>1203</v>
      </c>
      <c r="G690" s="12"/>
      <c r="H690" s="12"/>
      <c r="I690" s="169"/>
      <c r="J690" s="178">
        <f>BK690</f>
        <v>0</v>
      </c>
      <c r="K690" s="12"/>
      <c r="L690" s="166"/>
      <c r="M690" s="171"/>
      <c r="N690" s="172"/>
      <c r="O690" s="172"/>
      <c r="P690" s="173">
        <f>P691</f>
        <v>0</v>
      </c>
      <c r="Q690" s="172"/>
      <c r="R690" s="173">
        <f>R691</f>
        <v>0</v>
      </c>
      <c r="S690" s="172"/>
      <c r="T690" s="174">
        <f>T691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167" t="s">
        <v>165</v>
      </c>
      <c r="AT690" s="175" t="s">
        <v>72</v>
      </c>
      <c r="AU690" s="175" t="s">
        <v>80</v>
      </c>
      <c r="AY690" s="167" t="s">
        <v>150</v>
      </c>
      <c r="BK690" s="176">
        <f>BK691</f>
        <v>0</v>
      </c>
    </row>
    <row r="691" s="2" customFormat="1" ht="16.5" customHeight="1">
      <c r="A691" s="37"/>
      <c r="B691" s="179"/>
      <c r="C691" s="180" t="s">
        <v>1204</v>
      </c>
      <c r="D691" s="180" t="s">
        <v>152</v>
      </c>
      <c r="E691" s="181" t="s">
        <v>1205</v>
      </c>
      <c r="F691" s="182" t="s">
        <v>1206</v>
      </c>
      <c r="G691" s="183" t="s">
        <v>761</v>
      </c>
      <c r="H691" s="184">
        <v>1</v>
      </c>
      <c r="I691" s="185"/>
      <c r="J691" s="186">
        <f>ROUND(I691*H691,2)</f>
        <v>0</v>
      </c>
      <c r="K691" s="187"/>
      <c r="L691" s="38"/>
      <c r="M691" s="229" t="s">
        <v>1</v>
      </c>
      <c r="N691" s="230" t="s">
        <v>38</v>
      </c>
      <c r="O691" s="231"/>
      <c r="P691" s="232">
        <f>O691*H691</f>
        <v>0</v>
      </c>
      <c r="Q691" s="232">
        <v>0</v>
      </c>
      <c r="R691" s="232">
        <f>Q691*H691</f>
        <v>0</v>
      </c>
      <c r="S691" s="232">
        <v>0</v>
      </c>
      <c r="T691" s="233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92" t="s">
        <v>489</v>
      </c>
      <c r="AT691" s="192" t="s">
        <v>152</v>
      </c>
      <c r="AU691" s="192" t="s">
        <v>82</v>
      </c>
      <c r="AY691" s="18" t="s">
        <v>150</v>
      </c>
      <c r="BE691" s="193">
        <f>IF(N691="základní",J691,0)</f>
        <v>0</v>
      </c>
      <c r="BF691" s="193">
        <f>IF(N691="snížená",J691,0)</f>
        <v>0</v>
      </c>
      <c r="BG691" s="193">
        <f>IF(N691="zákl. přenesená",J691,0)</f>
        <v>0</v>
      </c>
      <c r="BH691" s="193">
        <f>IF(N691="sníž. přenesená",J691,0)</f>
        <v>0</v>
      </c>
      <c r="BI691" s="193">
        <f>IF(N691="nulová",J691,0)</f>
        <v>0</v>
      </c>
      <c r="BJ691" s="18" t="s">
        <v>80</v>
      </c>
      <c r="BK691" s="193">
        <f>ROUND(I691*H691,2)</f>
        <v>0</v>
      </c>
      <c r="BL691" s="18" t="s">
        <v>489</v>
      </c>
      <c r="BM691" s="192" t="s">
        <v>1207</v>
      </c>
    </row>
    <row r="692" s="2" customFormat="1" ht="6.96" customHeight="1">
      <c r="A692" s="37"/>
      <c r="B692" s="59"/>
      <c r="C692" s="60"/>
      <c r="D692" s="60"/>
      <c r="E692" s="60"/>
      <c r="F692" s="60"/>
      <c r="G692" s="60"/>
      <c r="H692" s="60"/>
      <c r="I692" s="60"/>
      <c r="J692" s="60"/>
      <c r="K692" s="60"/>
      <c r="L692" s="38"/>
      <c r="M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</row>
  </sheetData>
  <autoFilter ref="C154:K6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3:H143"/>
    <mergeCell ref="E145:H145"/>
    <mergeCell ref="E147:H14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Masarykova univerzita Brno, areál UK Bohunice, Kamenice 755/5, Brno</v>
      </c>
      <c r="F7" s="31"/>
      <c r="G7" s="31"/>
      <c r="H7" s="31"/>
      <c r="L7" s="21"/>
    </row>
    <row r="8" s="1" customFormat="1" ht="12" customHeight="1">
      <c r="B8" s="21"/>
      <c r="D8" s="31" t="s">
        <v>92</v>
      </c>
      <c r="L8" s="21"/>
    </row>
    <row r="9" s="2" customFormat="1" ht="16.5" customHeight="1">
      <c r="A9" s="37"/>
      <c r="B9" s="38"/>
      <c r="C9" s="37"/>
      <c r="D9" s="37"/>
      <c r="E9" s="128" t="s">
        <v>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1208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24. 9. 2021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26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26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26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31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26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32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33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35</v>
      </c>
      <c r="G34" s="37"/>
      <c r="H34" s="37"/>
      <c r="I34" s="42" t="s">
        <v>34</v>
      </c>
      <c r="J34" s="42" t="s">
        <v>36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37</v>
      </c>
      <c r="E35" s="31" t="s">
        <v>38</v>
      </c>
      <c r="F35" s="134">
        <f>ROUND((SUM(BE123:BE172)),  2)</f>
        <v>0</v>
      </c>
      <c r="G35" s="37"/>
      <c r="H35" s="37"/>
      <c r="I35" s="135">
        <v>0.20999999999999999</v>
      </c>
      <c r="J35" s="134">
        <f>ROUND(((SUM(BE123:BE172))*I35),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39</v>
      </c>
      <c r="F36" s="134">
        <f>ROUND((SUM(BF123:BF172)),  2)</f>
        <v>0</v>
      </c>
      <c r="G36" s="37"/>
      <c r="H36" s="37"/>
      <c r="I36" s="135">
        <v>0.14999999999999999</v>
      </c>
      <c r="J36" s="134">
        <f>ROUND(((SUM(BF123:BF172))*I36),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40</v>
      </c>
      <c r="F37" s="134">
        <f>ROUND((SUM(BG123:BG172)),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41</v>
      </c>
      <c r="F38" s="134">
        <f>ROUND((SUM(BH123:BH172)),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42</v>
      </c>
      <c r="F39" s="134">
        <f>ROUND((SUM(BI123:BI172)),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43</v>
      </c>
      <c r="E41" s="80"/>
      <c r="F41" s="80"/>
      <c r="G41" s="138" t="s">
        <v>44</v>
      </c>
      <c r="H41" s="139" t="s">
        <v>45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2" t="s">
        <v>49</v>
      </c>
      <c r="G61" s="57" t="s">
        <v>48</v>
      </c>
      <c r="H61" s="40"/>
      <c r="I61" s="40"/>
      <c r="J61" s="143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2" t="s">
        <v>49</v>
      </c>
      <c r="G76" s="57" t="s">
        <v>48</v>
      </c>
      <c r="H76" s="40"/>
      <c r="I76" s="40"/>
      <c r="J76" s="143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Masarykova univerzita Brno, areál UK Bohunice, Kamenice 755/5,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92</v>
      </c>
      <c r="L86" s="21"/>
    </row>
    <row r="87" s="2" customFormat="1" ht="16.5" customHeight="1">
      <c r="A87" s="37"/>
      <c r="B87" s="38"/>
      <c r="C87" s="37"/>
      <c r="D87" s="37"/>
      <c r="E87" s="128" t="s">
        <v>93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18.2 -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24. 9. 2021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29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31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97</v>
      </c>
      <c r="D96" s="136"/>
      <c r="E96" s="136"/>
      <c r="F96" s="136"/>
      <c r="G96" s="136"/>
      <c r="H96" s="136"/>
      <c r="I96" s="136"/>
      <c r="J96" s="145" t="s">
        <v>98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99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100</v>
      </c>
    </row>
    <row r="99" s="9" customFormat="1" ht="24.96" customHeight="1">
      <c r="A99" s="9"/>
      <c r="B99" s="147"/>
      <c r="C99" s="9"/>
      <c r="D99" s="148" t="s">
        <v>1209</v>
      </c>
      <c r="E99" s="149"/>
      <c r="F99" s="149"/>
      <c r="G99" s="149"/>
      <c r="H99" s="149"/>
      <c r="I99" s="149"/>
      <c r="J99" s="150">
        <f>J124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1210</v>
      </c>
      <c r="E100" s="153"/>
      <c r="F100" s="153"/>
      <c r="G100" s="153"/>
      <c r="H100" s="153"/>
      <c r="I100" s="153"/>
      <c r="J100" s="154">
        <f>J125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1211</v>
      </c>
      <c r="E101" s="153"/>
      <c r="F101" s="153"/>
      <c r="G101" s="153"/>
      <c r="H101" s="153"/>
      <c r="I101" s="153"/>
      <c r="J101" s="154">
        <f>J136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28" t="str">
        <f>E7</f>
        <v>Masarykova univerzita Brno, areál UK Bohunice, Kamenice 755/5, Brno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92</v>
      </c>
      <c r="L112" s="21"/>
    </row>
    <row r="113" s="2" customFormat="1" ht="16.5" customHeight="1">
      <c r="A113" s="37"/>
      <c r="B113" s="38"/>
      <c r="C113" s="37"/>
      <c r="D113" s="37"/>
      <c r="E113" s="128" t="s">
        <v>93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18.2 - Vedlejší rozpočtové náklady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F14</f>
        <v xml:space="preserve"> </v>
      </c>
      <c r="G117" s="37"/>
      <c r="H117" s="37"/>
      <c r="I117" s="31" t="s">
        <v>22</v>
      </c>
      <c r="J117" s="68" t="str">
        <f>IF(J14="","",J14)</f>
        <v>24. 9. 2021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E17</f>
        <v xml:space="preserve"> </v>
      </c>
      <c r="G119" s="37"/>
      <c r="H119" s="37"/>
      <c r="I119" s="31" t="s">
        <v>29</v>
      </c>
      <c r="J119" s="35" t="str">
        <f>E23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7"/>
      <c r="E120" s="37"/>
      <c r="F120" s="26" t="str">
        <f>IF(E20="","",E20)</f>
        <v>Vyplň údaj</v>
      </c>
      <c r="G120" s="37"/>
      <c r="H120" s="37"/>
      <c r="I120" s="31" t="s">
        <v>31</v>
      </c>
      <c r="J120" s="35" t="str">
        <f>E26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55"/>
      <c r="B122" s="156"/>
      <c r="C122" s="157" t="s">
        <v>137</v>
      </c>
      <c r="D122" s="158" t="s">
        <v>58</v>
      </c>
      <c r="E122" s="158" t="s">
        <v>54</v>
      </c>
      <c r="F122" s="158" t="s">
        <v>55</v>
      </c>
      <c r="G122" s="158" t="s">
        <v>138</v>
      </c>
      <c r="H122" s="158" t="s">
        <v>139</v>
      </c>
      <c r="I122" s="158" t="s">
        <v>140</v>
      </c>
      <c r="J122" s="159" t="s">
        <v>98</v>
      </c>
      <c r="K122" s="160" t="s">
        <v>141</v>
      </c>
      <c r="L122" s="161"/>
      <c r="M122" s="85" t="s">
        <v>1</v>
      </c>
      <c r="N122" s="86" t="s">
        <v>37</v>
      </c>
      <c r="O122" s="86" t="s">
        <v>142</v>
      </c>
      <c r="P122" s="86" t="s">
        <v>143</v>
      </c>
      <c r="Q122" s="86" t="s">
        <v>144</v>
      </c>
      <c r="R122" s="86" t="s">
        <v>145</v>
      </c>
      <c r="S122" s="86" t="s">
        <v>146</v>
      </c>
      <c r="T122" s="87" t="s">
        <v>147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</row>
    <row r="123" s="2" customFormat="1" ht="22.8" customHeight="1">
      <c r="A123" s="37"/>
      <c r="B123" s="38"/>
      <c r="C123" s="92" t="s">
        <v>148</v>
      </c>
      <c r="D123" s="37"/>
      <c r="E123" s="37"/>
      <c r="F123" s="37"/>
      <c r="G123" s="37"/>
      <c r="H123" s="37"/>
      <c r="I123" s="37"/>
      <c r="J123" s="162">
        <f>BK123</f>
        <v>0</v>
      </c>
      <c r="K123" s="37"/>
      <c r="L123" s="38"/>
      <c r="M123" s="88"/>
      <c r="N123" s="72"/>
      <c r="O123" s="89"/>
      <c r="P123" s="163">
        <f>P124</f>
        <v>0</v>
      </c>
      <c r="Q123" s="89"/>
      <c r="R123" s="163">
        <f>R124</f>
        <v>0</v>
      </c>
      <c r="S123" s="89"/>
      <c r="T123" s="164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72</v>
      </c>
      <c r="AU123" s="18" t="s">
        <v>100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72</v>
      </c>
      <c r="E124" s="168" t="s">
        <v>1212</v>
      </c>
      <c r="F124" s="168" t="s">
        <v>89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P125+P136</f>
        <v>0</v>
      </c>
      <c r="Q124" s="172"/>
      <c r="R124" s="173">
        <f>R125+R136</f>
        <v>0</v>
      </c>
      <c r="S124" s="172"/>
      <c r="T124" s="174">
        <f>T125+T136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180</v>
      </c>
      <c r="AT124" s="175" t="s">
        <v>72</v>
      </c>
      <c r="AU124" s="175" t="s">
        <v>73</v>
      </c>
      <c r="AY124" s="167" t="s">
        <v>150</v>
      </c>
      <c r="BK124" s="176">
        <f>BK125+BK136</f>
        <v>0</v>
      </c>
    </row>
    <row r="125" s="12" customFormat="1" ht="22.8" customHeight="1">
      <c r="A125" s="12"/>
      <c r="B125" s="166"/>
      <c r="C125" s="12"/>
      <c r="D125" s="167" t="s">
        <v>72</v>
      </c>
      <c r="E125" s="177" t="s">
        <v>1213</v>
      </c>
      <c r="F125" s="177" t="s">
        <v>1212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SUM(P126:P135)</f>
        <v>0</v>
      </c>
      <c r="Q125" s="172"/>
      <c r="R125" s="173">
        <f>SUM(R126:R135)</f>
        <v>0</v>
      </c>
      <c r="S125" s="172"/>
      <c r="T125" s="174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180</v>
      </c>
      <c r="AT125" s="175" t="s">
        <v>72</v>
      </c>
      <c r="AU125" s="175" t="s">
        <v>80</v>
      </c>
      <c r="AY125" s="167" t="s">
        <v>150</v>
      </c>
      <c r="BK125" s="176">
        <f>SUM(BK126:BK135)</f>
        <v>0</v>
      </c>
    </row>
    <row r="126" s="2" customFormat="1" ht="37.8" customHeight="1">
      <c r="A126" s="37"/>
      <c r="B126" s="179"/>
      <c r="C126" s="180" t="s">
        <v>80</v>
      </c>
      <c r="D126" s="180" t="s">
        <v>152</v>
      </c>
      <c r="E126" s="181" t="s">
        <v>1214</v>
      </c>
      <c r="F126" s="182" t="s">
        <v>1215</v>
      </c>
      <c r="G126" s="183" t="s">
        <v>1216</v>
      </c>
      <c r="H126" s="184">
        <v>1</v>
      </c>
      <c r="I126" s="185"/>
      <c r="J126" s="186">
        <f>ROUND(I126*H126,2)</f>
        <v>0</v>
      </c>
      <c r="K126" s="187"/>
      <c r="L126" s="38"/>
      <c r="M126" s="188" t="s">
        <v>1</v>
      </c>
      <c r="N126" s="189" t="s">
        <v>38</v>
      </c>
      <c r="O126" s="76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2" t="s">
        <v>1217</v>
      </c>
      <c r="AT126" s="192" t="s">
        <v>152</v>
      </c>
      <c r="AU126" s="192" t="s">
        <v>82</v>
      </c>
      <c r="AY126" s="18" t="s">
        <v>150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80</v>
      </c>
      <c r="BK126" s="193">
        <f>ROUND(I126*H126,2)</f>
        <v>0</v>
      </c>
      <c r="BL126" s="18" t="s">
        <v>1217</v>
      </c>
      <c r="BM126" s="192" t="s">
        <v>1218</v>
      </c>
    </row>
    <row r="127" s="2" customFormat="1" ht="232.2" customHeight="1">
      <c r="A127" s="37"/>
      <c r="B127" s="179"/>
      <c r="C127" s="180" t="s">
        <v>82</v>
      </c>
      <c r="D127" s="180" t="s">
        <v>152</v>
      </c>
      <c r="E127" s="181" t="s">
        <v>1219</v>
      </c>
      <c r="F127" s="182" t="s">
        <v>1220</v>
      </c>
      <c r="G127" s="183" t="s">
        <v>1216</v>
      </c>
      <c r="H127" s="184">
        <v>1</v>
      </c>
      <c r="I127" s="185"/>
      <c r="J127" s="186">
        <f>ROUND(I127*H127,2)</f>
        <v>0</v>
      </c>
      <c r="K127" s="187"/>
      <c r="L127" s="38"/>
      <c r="M127" s="188" t="s">
        <v>1</v>
      </c>
      <c r="N127" s="189" t="s">
        <v>38</v>
      </c>
      <c r="O127" s="7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2" t="s">
        <v>1217</v>
      </c>
      <c r="AT127" s="192" t="s">
        <v>152</v>
      </c>
      <c r="AU127" s="192" t="s">
        <v>82</v>
      </c>
      <c r="AY127" s="18" t="s">
        <v>150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80</v>
      </c>
      <c r="BK127" s="193">
        <f>ROUND(I127*H127,2)</f>
        <v>0</v>
      </c>
      <c r="BL127" s="18" t="s">
        <v>1217</v>
      </c>
      <c r="BM127" s="192" t="s">
        <v>1221</v>
      </c>
    </row>
    <row r="128" s="2" customFormat="1" ht="90" customHeight="1">
      <c r="A128" s="37"/>
      <c r="B128" s="179"/>
      <c r="C128" s="180" t="s">
        <v>165</v>
      </c>
      <c r="D128" s="180" t="s">
        <v>152</v>
      </c>
      <c r="E128" s="181" t="s">
        <v>1222</v>
      </c>
      <c r="F128" s="182" t="s">
        <v>1223</v>
      </c>
      <c r="G128" s="183" t="s">
        <v>1216</v>
      </c>
      <c r="H128" s="184">
        <v>1</v>
      </c>
      <c r="I128" s="185"/>
      <c r="J128" s="186">
        <f>ROUND(I128*H128,2)</f>
        <v>0</v>
      </c>
      <c r="K128" s="187"/>
      <c r="L128" s="38"/>
      <c r="M128" s="188" t="s">
        <v>1</v>
      </c>
      <c r="N128" s="189" t="s">
        <v>38</v>
      </c>
      <c r="O128" s="7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1217</v>
      </c>
      <c r="AT128" s="192" t="s">
        <v>152</v>
      </c>
      <c r="AU128" s="192" t="s">
        <v>82</v>
      </c>
      <c r="AY128" s="18" t="s">
        <v>150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80</v>
      </c>
      <c r="BK128" s="193">
        <f>ROUND(I128*H128,2)</f>
        <v>0</v>
      </c>
      <c r="BL128" s="18" t="s">
        <v>1217</v>
      </c>
      <c r="BM128" s="192" t="s">
        <v>1224</v>
      </c>
    </row>
    <row r="129" s="2" customFormat="1" ht="90" customHeight="1">
      <c r="A129" s="37"/>
      <c r="B129" s="179"/>
      <c r="C129" s="180" t="s">
        <v>156</v>
      </c>
      <c r="D129" s="180" t="s">
        <v>152</v>
      </c>
      <c r="E129" s="181" t="s">
        <v>1225</v>
      </c>
      <c r="F129" s="182" t="s">
        <v>1226</v>
      </c>
      <c r="G129" s="183" t="s">
        <v>1216</v>
      </c>
      <c r="H129" s="184">
        <v>1</v>
      </c>
      <c r="I129" s="185"/>
      <c r="J129" s="186">
        <f>ROUND(I129*H129,2)</f>
        <v>0</v>
      </c>
      <c r="K129" s="187"/>
      <c r="L129" s="38"/>
      <c r="M129" s="188" t="s">
        <v>1</v>
      </c>
      <c r="N129" s="189" t="s">
        <v>38</v>
      </c>
      <c r="O129" s="7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1217</v>
      </c>
      <c r="AT129" s="192" t="s">
        <v>152</v>
      </c>
      <c r="AU129" s="192" t="s">
        <v>82</v>
      </c>
      <c r="AY129" s="18" t="s">
        <v>150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80</v>
      </c>
      <c r="BK129" s="193">
        <f>ROUND(I129*H129,2)</f>
        <v>0</v>
      </c>
      <c r="BL129" s="18" t="s">
        <v>1217</v>
      </c>
      <c r="BM129" s="192" t="s">
        <v>1227</v>
      </c>
    </row>
    <row r="130" s="2" customFormat="1" ht="24.15" customHeight="1">
      <c r="A130" s="37"/>
      <c r="B130" s="179"/>
      <c r="C130" s="180" t="s">
        <v>180</v>
      </c>
      <c r="D130" s="180" t="s">
        <v>152</v>
      </c>
      <c r="E130" s="181" t="s">
        <v>1228</v>
      </c>
      <c r="F130" s="182" t="s">
        <v>1229</v>
      </c>
      <c r="G130" s="183" t="s">
        <v>1216</v>
      </c>
      <c r="H130" s="184">
        <v>1</v>
      </c>
      <c r="I130" s="185"/>
      <c r="J130" s="186">
        <f>ROUND(I130*H130,2)</f>
        <v>0</v>
      </c>
      <c r="K130" s="187"/>
      <c r="L130" s="38"/>
      <c r="M130" s="188" t="s">
        <v>1</v>
      </c>
      <c r="N130" s="189" t="s">
        <v>38</v>
      </c>
      <c r="O130" s="76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1217</v>
      </c>
      <c r="AT130" s="192" t="s">
        <v>152</v>
      </c>
      <c r="AU130" s="192" t="s">
        <v>82</v>
      </c>
      <c r="AY130" s="18" t="s">
        <v>150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80</v>
      </c>
      <c r="BK130" s="193">
        <f>ROUND(I130*H130,2)</f>
        <v>0</v>
      </c>
      <c r="BL130" s="18" t="s">
        <v>1217</v>
      </c>
      <c r="BM130" s="192" t="s">
        <v>1230</v>
      </c>
    </row>
    <row r="131" s="2" customFormat="1" ht="24.15" customHeight="1">
      <c r="A131" s="37"/>
      <c r="B131" s="179"/>
      <c r="C131" s="180" t="s">
        <v>185</v>
      </c>
      <c r="D131" s="180" t="s">
        <v>152</v>
      </c>
      <c r="E131" s="181" t="s">
        <v>1231</v>
      </c>
      <c r="F131" s="182" t="s">
        <v>1232</v>
      </c>
      <c r="G131" s="183" t="s">
        <v>1216</v>
      </c>
      <c r="H131" s="184">
        <v>1</v>
      </c>
      <c r="I131" s="185"/>
      <c r="J131" s="186">
        <f>ROUND(I131*H131,2)</f>
        <v>0</v>
      </c>
      <c r="K131" s="187"/>
      <c r="L131" s="38"/>
      <c r="M131" s="188" t="s">
        <v>1</v>
      </c>
      <c r="N131" s="189" t="s">
        <v>38</v>
      </c>
      <c r="O131" s="7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1217</v>
      </c>
      <c r="AT131" s="192" t="s">
        <v>152</v>
      </c>
      <c r="AU131" s="192" t="s">
        <v>82</v>
      </c>
      <c r="AY131" s="18" t="s">
        <v>150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80</v>
      </c>
      <c r="BK131" s="193">
        <f>ROUND(I131*H131,2)</f>
        <v>0</v>
      </c>
      <c r="BL131" s="18" t="s">
        <v>1217</v>
      </c>
      <c r="BM131" s="192" t="s">
        <v>1233</v>
      </c>
    </row>
    <row r="132" s="2" customFormat="1" ht="24.15" customHeight="1">
      <c r="A132" s="37"/>
      <c r="B132" s="179"/>
      <c r="C132" s="180" t="s">
        <v>191</v>
      </c>
      <c r="D132" s="180" t="s">
        <v>152</v>
      </c>
      <c r="E132" s="181" t="s">
        <v>1234</v>
      </c>
      <c r="F132" s="182" t="s">
        <v>1235</v>
      </c>
      <c r="G132" s="183" t="s">
        <v>1216</v>
      </c>
      <c r="H132" s="184">
        <v>1</v>
      </c>
      <c r="I132" s="185"/>
      <c r="J132" s="186">
        <f>ROUND(I132*H132,2)</f>
        <v>0</v>
      </c>
      <c r="K132" s="187"/>
      <c r="L132" s="38"/>
      <c r="M132" s="188" t="s">
        <v>1</v>
      </c>
      <c r="N132" s="189" t="s">
        <v>38</v>
      </c>
      <c r="O132" s="7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1217</v>
      </c>
      <c r="AT132" s="192" t="s">
        <v>152</v>
      </c>
      <c r="AU132" s="192" t="s">
        <v>82</v>
      </c>
      <c r="AY132" s="18" t="s">
        <v>150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80</v>
      </c>
      <c r="BK132" s="193">
        <f>ROUND(I132*H132,2)</f>
        <v>0</v>
      </c>
      <c r="BL132" s="18" t="s">
        <v>1217</v>
      </c>
      <c r="BM132" s="192" t="s">
        <v>1236</v>
      </c>
    </row>
    <row r="133" s="2" customFormat="1" ht="49.05" customHeight="1">
      <c r="A133" s="37"/>
      <c r="B133" s="179"/>
      <c r="C133" s="180" t="s">
        <v>197</v>
      </c>
      <c r="D133" s="180" t="s">
        <v>152</v>
      </c>
      <c r="E133" s="181" t="s">
        <v>1237</v>
      </c>
      <c r="F133" s="182" t="s">
        <v>1238</v>
      </c>
      <c r="G133" s="183" t="s">
        <v>1216</v>
      </c>
      <c r="H133" s="184">
        <v>1</v>
      </c>
      <c r="I133" s="185"/>
      <c r="J133" s="186">
        <f>ROUND(I133*H133,2)</f>
        <v>0</v>
      </c>
      <c r="K133" s="187"/>
      <c r="L133" s="38"/>
      <c r="M133" s="188" t="s">
        <v>1</v>
      </c>
      <c r="N133" s="189" t="s">
        <v>38</v>
      </c>
      <c r="O133" s="7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1217</v>
      </c>
      <c r="AT133" s="192" t="s">
        <v>152</v>
      </c>
      <c r="AU133" s="192" t="s">
        <v>82</v>
      </c>
      <c r="AY133" s="18" t="s">
        <v>150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80</v>
      </c>
      <c r="BK133" s="193">
        <f>ROUND(I133*H133,2)</f>
        <v>0</v>
      </c>
      <c r="BL133" s="18" t="s">
        <v>1217</v>
      </c>
      <c r="BM133" s="192" t="s">
        <v>1239</v>
      </c>
    </row>
    <row r="134" s="2" customFormat="1" ht="33" customHeight="1">
      <c r="A134" s="37"/>
      <c r="B134" s="179"/>
      <c r="C134" s="180" t="s">
        <v>202</v>
      </c>
      <c r="D134" s="180" t="s">
        <v>152</v>
      </c>
      <c r="E134" s="181" t="s">
        <v>1240</v>
      </c>
      <c r="F134" s="182" t="s">
        <v>1241</v>
      </c>
      <c r="G134" s="183" t="s">
        <v>1216</v>
      </c>
      <c r="H134" s="184">
        <v>1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38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1217</v>
      </c>
      <c r="AT134" s="192" t="s">
        <v>152</v>
      </c>
      <c r="AU134" s="192" t="s">
        <v>82</v>
      </c>
      <c r="AY134" s="18" t="s">
        <v>150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80</v>
      </c>
      <c r="BK134" s="193">
        <f>ROUND(I134*H134,2)</f>
        <v>0</v>
      </c>
      <c r="BL134" s="18" t="s">
        <v>1217</v>
      </c>
      <c r="BM134" s="192" t="s">
        <v>1242</v>
      </c>
    </row>
    <row r="135" s="2" customFormat="1" ht="49.05" customHeight="1">
      <c r="A135" s="37"/>
      <c r="B135" s="179"/>
      <c r="C135" s="180" t="s">
        <v>212</v>
      </c>
      <c r="D135" s="180" t="s">
        <v>152</v>
      </c>
      <c r="E135" s="181" t="s">
        <v>1243</v>
      </c>
      <c r="F135" s="182" t="s">
        <v>1244</v>
      </c>
      <c r="G135" s="183" t="s">
        <v>1216</v>
      </c>
      <c r="H135" s="184">
        <v>1</v>
      </c>
      <c r="I135" s="185"/>
      <c r="J135" s="186">
        <f>ROUND(I135*H135,2)</f>
        <v>0</v>
      </c>
      <c r="K135" s="187"/>
      <c r="L135" s="38"/>
      <c r="M135" s="188" t="s">
        <v>1</v>
      </c>
      <c r="N135" s="189" t="s">
        <v>38</v>
      </c>
      <c r="O135" s="7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1217</v>
      </c>
      <c r="AT135" s="192" t="s">
        <v>152</v>
      </c>
      <c r="AU135" s="192" t="s">
        <v>82</v>
      </c>
      <c r="AY135" s="18" t="s">
        <v>150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80</v>
      </c>
      <c r="BK135" s="193">
        <f>ROUND(I135*H135,2)</f>
        <v>0</v>
      </c>
      <c r="BL135" s="18" t="s">
        <v>1217</v>
      </c>
      <c r="BM135" s="192" t="s">
        <v>1245</v>
      </c>
    </row>
    <row r="136" s="12" customFormat="1" ht="22.8" customHeight="1">
      <c r="A136" s="12"/>
      <c r="B136" s="166"/>
      <c r="C136" s="12"/>
      <c r="D136" s="167" t="s">
        <v>72</v>
      </c>
      <c r="E136" s="177" t="s">
        <v>1246</v>
      </c>
      <c r="F136" s="177" t="s">
        <v>1246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SUM(P137:P172)</f>
        <v>0</v>
      </c>
      <c r="Q136" s="172"/>
      <c r="R136" s="173">
        <f>SUM(R137:R172)</f>
        <v>0</v>
      </c>
      <c r="S136" s="172"/>
      <c r="T136" s="174">
        <f>SUM(T137:T172)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80</v>
      </c>
      <c r="AT136" s="175" t="s">
        <v>72</v>
      </c>
      <c r="AU136" s="175" t="s">
        <v>80</v>
      </c>
      <c r="AY136" s="167" t="s">
        <v>150</v>
      </c>
      <c r="BK136" s="176">
        <f>SUM(BK137:BK172)</f>
        <v>0</v>
      </c>
    </row>
    <row r="137" s="2" customFormat="1" ht="49.05" customHeight="1">
      <c r="A137" s="37"/>
      <c r="B137" s="179"/>
      <c r="C137" s="180" t="s">
        <v>218</v>
      </c>
      <c r="D137" s="180" t="s">
        <v>152</v>
      </c>
      <c r="E137" s="181" t="s">
        <v>1247</v>
      </c>
      <c r="F137" s="182" t="s">
        <v>1248</v>
      </c>
      <c r="G137" s="183" t="s">
        <v>1216</v>
      </c>
      <c r="H137" s="184">
        <v>1</v>
      </c>
      <c r="I137" s="185"/>
      <c r="J137" s="186">
        <f>ROUND(I137*H137,2)</f>
        <v>0</v>
      </c>
      <c r="K137" s="187"/>
      <c r="L137" s="38"/>
      <c r="M137" s="188" t="s">
        <v>1</v>
      </c>
      <c r="N137" s="189" t="s">
        <v>38</v>
      </c>
      <c r="O137" s="7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1217</v>
      </c>
      <c r="AT137" s="192" t="s">
        <v>152</v>
      </c>
      <c r="AU137" s="192" t="s">
        <v>82</v>
      </c>
      <c r="AY137" s="18" t="s">
        <v>150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80</v>
      </c>
      <c r="BK137" s="193">
        <f>ROUND(I137*H137,2)</f>
        <v>0</v>
      </c>
      <c r="BL137" s="18" t="s">
        <v>1217</v>
      </c>
      <c r="BM137" s="192" t="s">
        <v>1249</v>
      </c>
    </row>
    <row r="138" s="2" customFormat="1" ht="33" customHeight="1">
      <c r="A138" s="37"/>
      <c r="B138" s="179"/>
      <c r="C138" s="180" t="s">
        <v>224</v>
      </c>
      <c r="D138" s="180" t="s">
        <v>152</v>
      </c>
      <c r="E138" s="181" t="s">
        <v>1250</v>
      </c>
      <c r="F138" s="182" t="s">
        <v>1251</v>
      </c>
      <c r="G138" s="183" t="s">
        <v>1216</v>
      </c>
      <c r="H138" s="184">
        <v>1</v>
      </c>
      <c r="I138" s="185"/>
      <c r="J138" s="186">
        <f>ROUND(I138*H138,2)</f>
        <v>0</v>
      </c>
      <c r="K138" s="187"/>
      <c r="L138" s="38"/>
      <c r="M138" s="188" t="s">
        <v>1</v>
      </c>
      <c r="N138" s="189" t="s">
        <v>38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1217</v>
      </c>
      <c r="AT138" s="192" t="s">
        <v>152</v>
      </c>
      <c r="AU138" s="192" t="s">
        <v>82</v>
      </c>
      <c r="AY138" s="18" t="s">
        <v>150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80</v>
      </c>
      <c r="BK138" s="193">
        <f>ROUND(I138*H138,2)</f>
        <v>0</v>
      </c>
      <c r="BL138" s="18" t="s">
        <v>1217</v>
      </c>
      <c r="BM138" s="192" t="s">
        <v>1252</v>
      </c>
    </row>
    <row r="139" s="2" customFormat="1" ht="55.5" customHeight="1">
      <c r="A139" s="37"/>
      <c r="B139" s="179"/>
      <c r="C139" s="180" t="s">
        <v>230</v>
      </c>
      <c r="D139" s="180" t="s">
        <v>152</v>
      </c>
      <c r="E139" s="181" t="s">
        <v>1253</v>
      </c>
      <c r="F139" s="182" t="s">
        <v>1254</v>
      </c>
      <c r="G139" s="183" t="s">
        <v>1</v>
      </c>
      <c r="H139" s="184">
        <v>1</v>
      </c>
      <c r="I139" s="185"/>
      <c r="J139" s="186">
        <f>ROUND(I139*H139,2)</f>
        <v>0</v>
      </c>
      <c r="K139" s="187"/>
      <c r="L139" s="38"/>
      <c r="M139" s="188" t="s">
        <v>1</v>
      </c>
      <c r="N139" s="189" t="s">
        <v>38</v>
      </c>
      <c r="O139" s="7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1217</v>
      </c>
      <c r="AT139" s="192" t="s">
        <v>152</v>
      </c>
      <c r="AU139" s="192" t="s">
        <v>82</v>
      </c>
      <c r="AY139" s="18" t="s">
        <v>150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80</v>
      </c>
      <c r="BK139" s="193">
        <f>ROUND(I139*H139,2)</f>
        <v>0</v>
      </c>
      <c r="BL139" s="18" t="s">
        <v>1217</v>
      </c>
      <c r="BM139" s="192" t="s">
        <v>1255</v>
      </c>
    </row>
    <row r="140" s="2" customFormat="1" ht="49.05" customHeight="1">
      <c r="A140" s="37"/>
      <c r="B140" s="179"/>
      <c r="C140" s="180" t="s">
        <v>235</v>
      </c>
      <c r="D140" s="180" t="s">
        <v>152</v>
      </c>
      <c r="E140" s="181" t="s">
        <v>1256</v>
      </c>
      <c r="F140" s="182" t="s">
        <v>1257</v>
      </c>
      <c r="G140" s="183" t="s">
        <v>1216</v>
      </c>
      <c r="H140" s="184">
        <v>1</v>
      </c>
      <c r="I140" s="185"/>
      <c r="J140" s="186">
        <f>ROUND(I140*H140,2)</f>
        <v>0</v>
      </c>
      <c r="K140" s="187"/>
      <c r="L140" s="38"/>
      <c r="M140" s="188" t="s">
        <v>1</v>
      </c>
      <c r="N140" s="189" t="s">
        <v>38</v>
      </c>
      <c r="O140" s="7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1217</v>
      </c>
      <c r="AT140" s="192" t="s">
        <v>152</v>
      </c>
      <c r="AU140" s="192" t="s">
        <v>82</v>
      </c>
      <c r="AY140" s="18" t="s">
        <v>150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80</v>
      </c>
      <c r="BK140" s="193">
        <f>ROUND(I140*H140,2)</f>
        <v>0</v>
      </c>
      <c r="BL140" s="18" t="s">
        <v>1217</v>
      </c>
      <c r="BM140" s="192" t="s">
        <v>1258</v>
      </c>
    </row>
    <row r="141" s="2" customFormat="1" ht="62.7" customHeight="1">
      <c r="A141" s="37"/>
      <c r="B141" s="179"/>
      <c r="C141" s="180" t="s">
        <v>8</v>
      </c>
      <c r="D141" s="180" t="s">
        <v>152</v>
      </c>
      <c r="E141" s="181" t="s">
        <v>1259</v>
      </c>
      <c r="F141" s="182" t="s">
        <v>1260</v>
      </c>
      <c r="G141" s="183" t="s">
        <v>1216</v>
      </c>
      <c r="H141" s="184">
        <v>1</v>
      </c>
      <c r="I141" s="185"/>
      <c r="J141" s="186">
        <f>ROUND(I141*H141,2)</f>
        <v>0</v>
      </c>
      <c r="K141" s="187"/>
      <c r="L141" s="38"/>
      <c r="M141" s="188" t="s">
        <v>1</v>
      </c>
      <c r="N141" s="189" t="s">
        <v>38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1217</v>
      </c>
      <c r="AT141" s="192" t="s">
        <v>152</v>
      </c>
      <c r="AU141" s="192" t="s">
        <v>82</v>
      </c>
      <c r="AY141" s="18" t="s">
        <v>150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80</v>
      </c>
      <c r="BK141" s="193">
        <f>ROUND(I141*H141,2)</f>
        <v>0</v>
      </c>
      <c r="BL141" s="18" t="s">
        <v>1217</v>
      </c>
      <c r="BM141" s="192" t="s">
        <v>1261</v>
      </c>
    </row>
    <row r="142" s="2" customFormat="1" ht="37.8" customHeight="1">
      <c r="A142" s="37"/>
      <c r="B142" s="179"/>
      <c r="C142" s="180" t="s">
        <v>243</v>
      </c>
      <c r="D142" s="180" t="s">
        <v>152</v>
      </c>
      <c r="E142" s="181" t="s">
        <v>1262</v>
      </c>
      <c r="F142" s="182" t="s">
        <v>1263</v>
      </c>
      <c r="G142" s="183" t="s">
        <v>1216</v>
      </c>
      <c r="H142" s="184">
        <v>1</v>
      </c>
      <c r="I142" s="185"/>
      <c r="J142" s="186">
        <f>ROUND(I142*H142,2)</f>
        <v>0</v>
      </c>
      <c r="K142" s="187"/>
      <c r="L142" s="38"/>
      <c r="M142" s="188" t="s">
        <v>1</v>
      </c>
      <c r="N142" s="189" t="s">
        <v>38</v>
      </c>
      <c r="O142" s="7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1217</v>
      </c>
      <c r="AT142" s="192" t="s">
        <v>152</v>
      </c>
      <c r="AU142" s="192" t="s">
        <v>82</v>
      </c>
      <c r="AY142" s="18" t="s">
        <v>150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80</v>
      </c>
      <c r="BK142" s="193">
        <f>ROUND(I142*H142,2)</f>
        <v>0</v>
      </c>
      <c r="BL142" s="18" t="s">
        <v>1217</v>
      </c>
      <c r="BM142" s="192" t="s">
        <v>1264</v>
      </c>
    </row>
    <row r="143" s="2" customFormat="1" ht="90" customHeight="1">
      <c r="A143" s="37"/>
      <c r="B143" s="179"/>
      <c r="C143" s="180" t="s">
        <v>248</v>
      </c>
      <c r="D143" s="180" t="s">
        <v>152</v>
      </c>
      <c r="E143" s="181" t="s">
        <v>1265</v>
      </c>
      <c r="F143" s="182" t="s">
        <v>1266</v>
      </c>
      <c r="G143" s="183" t="s">
        <v>1216</v>
      </c>
      <c r="H143" s="184">
        <v>1</v>
      </c>
      <c r="I143" s="185"/>
      <c r="J143" s="186">
        <f>ROUND(I143*H143,2)</f>
        <v>0</v>
      </c>
      <c r="K143" s="187"/>
      <c r="L143" s="38"/>
      <c r="M143" s="188" t="s">
        <v>1</v>
      </c>
      <c r="N143" s="189" t="s">
        <v>38</v>
      </c>
      <c r="O143" s="7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1217</v>
      </c>
      <c r="AT143" s="192" t="s">
        <v>152</v>
      </c>
      <c r="AU143" s="192" t="s">
        <v>82</v>
      </c>
      <c r="AY143" s="18" t="s">
        <v>150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80</v>
      </c>
      <c r="BK143" s="193">
        <f>ROUND(I143*H143,2)</f>
        <v>0</v>
      </c>
      <c r="BL143" s="18" t="s">
        <v>1217</v>
      </c>
      <c r="BM143" s="192" t="s">
        <v>1267</v>
      </c>
    </row>
    <row r="144" s="2" customFormat="1" ht="24.15" customHeight="1">
      <c r="A144" s="37"/>
      <c r="B144" s="179"/>
      <c r="C144" s="180" t="s">
        <v>77</v>
      </c>
      <c r="D144" s="180" t="s">
        <v>152</v>
      </c>
      <c r="E144" s="181" t="s">
        <v>1268</v>
      </c>
      <c r="F144" s="182" t="s">
        <v>1269</v>
      </c>
      <c r="G144" s="183" t="s">
        <v>1216</v>
      </c>
      <c r="H144" s="184">
        <v>1</v>
      </c>
      <c r="I144" s="185"/>
      <c r="J144" s="186">
        <f>ROUND(I144*H144,2)</f>
        <v>0</v>
      </c>
      <c r="K144" s="187"/>
      <c r="L144" s="38"/>
      <c r="M144" s="188" t="s">
        <v>1</v>
      </c>
      <c r="N144" s="189" t="s">
        <v>38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1217</v>
      </c>
      <c r="AT144" s="192" t="s">
        <v>152</v>
      </c>
      <c r="AU144" s="192" t="s">
        <v>82</v>
      </c>
      <c r="AY144" s="18" t="s">
        <v>150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80</v>
      </c>
      <c r="BK144" s="193">
        <f>ROUND(I144*H144,2)</f>
        <v>0</v>
      </c>
      <c r="BL144" s="18" t="s">
        <v>1217</v>
      </c>
      <c r="BM144" s="192" t="s">
        <v>1270</v>
      </c>
    </row>
    <row r="145" s="2" customFormat="1" ht="21.75" customHeight="1">
      <c r="A145" s="37"/>
      <c r="B145" s="179"/>
      <c r="C145" s="180" t="s">
        <v>257</v>
      </c>
      <c r="D145" s="180" t="s">
        <v>152</v>
      </c>
      <c r="E145" s="181" t="s">
        <v>1271</v>
      </c>
      <c r="F145" s="182" t="s">
        <v>1272</v>
      </c>
      <c r="G145" s="183" t="s">
        <v>1216</v>
      </c>
      <c r="H145" s="184">
        <v>1</v>
      </c>
      <c r="I145" s="185"/>
      <c r="J145" s="186">
        <f>ROUND(I145*H145,2)</f>
        <v>0</v>
      </c>
      <c r="K145" s="187"/>
      <c r="L145" s="38"/>
      <c r="M145" s="188" t="s">
        <v>1</v>
      </c>
      <c r="N145" s="189" t="s">
        <v>38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1217</v>
      </c>
      <c r="AT145" s="192" t="s">
        <v>152</v>
      </c>
      <c r="AU145" s="192" t="s">
        <v>82</v>
      </c>
      <c r="AY145" s="18" t="s">
        <v>150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80</v>
      </c>
      <c r="BK145" s="193">
        <f>ROUND(I145*H145,2)</f>
        <v>0</v>
      </c>
      <c r="BL145" s="18" t="s">
        <v>1217</v>
      </c>
      <c r="BM145" s="192" t="s">
        <v>1273</v>
      </c>
    </row>
    <row r="146" s="2" customFormat="1" ht="49.05" customHeight="1">
      <c r="A146" s="37"/>
      <c r="B146" s="179"/>
      <c r="C146" s="180" t="s">
        <v>262</v>
      </c>
      <c r="D146" s="180" t="s">
        <v>152</v>
      </c>
      <c r="E146" s="181" t="s">
        <v>1274</v>
      </c>
      <c r="F146" s="182" t="s">
        <v>1275</v>
      </c>
      <c r="G146" s="183" t="s">
        <v>1216</v>
      </c>
      <c r="H146" s="184">
        <v>1</v>
      </c>
      <c r="I146" s="185"/>
      <c r="J146" s="186">
        <f>ROUND(I146*H146,2)</f>
        <v>0</v>
      </c>
      <c r="K146" s="187"/>
      <c r="L146" s="38"/>
      <c r="M146" s="188" t="s">
        <v>1</v>
      </c>
      <c r="N146" s="189" t="s">
        <v>38</v>
      </c>
      <c r="O146" s="7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1217</v>
      </c>
      <c r="AT146" s="192" t="s">
        <v>152</v>
      </c>
      <c r="AU146" s="192" t="s">
        <v>82</v>
      </c>
      <c r="AY146" s="18" t="s">
        <v>150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80</v>
      </c>
      <c r="BK146" s="193">
        <f>ROUND(I146*H146,2)</f>
        <v>0</v>
      </c>
      <c r="BL146" s="18" t="s">
        <v>1217</v>
      </c>
      <c r="BM146" s="192" t="s">
        <v>1276</v>
      </c>
    </row>
    <row r="147" s="2" customFormat="1" ht="37.8" customHeight="1">
      <c r="A147" s="37"/>
      <c r="B147" s="179"/>
      <c r="C147" s="180" t="s">
        <v>7</v>
      </c>
      <c r="D147" s="180" t="s">
        <v>152</v>
      </c>
      <c r="E147" s="181" t="s">
        <v>1277</v>
      </c>
      <c r="F147" s="182" t="s">
        <v>1278</v>
      </c>
      <c r="G147" s="183" t="s">
        <v>1216</v>
      </c>
      <c r="H147" s="184">
        <v>1</v>
      </c>
      <c r="I147" s="185"/>
      <c r="J147" s="186">
        <f>ROUND(I147*H147,2)</f>
        <v>0</v>
      </c>
      <c r="K147" s="187"/>
      <c r="L147" s="38"/>
      <c r="M147" s="188" t="s">
        <v>1</v>
      </c>
      <c r="N147" s="189" t="s">
        <v>38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1217</v>
      </c>
      <c r="AT147" s="192" t="s">
        <v>152</v>
      </c>
      <c r="AU147" s="192" t="s">
        <v>82</v>
      </c>
      <c r="AY147" s="18" t="s">
        <v>150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80</v>
      </c>
      <c r="BK147" s="193">
        <f>ROUND(I147*H147,2)</f>
        <v>0</v>
      </c>
      <c r="BL147" s="18" t="s">
        <v>1217</v>
      </c>
      <c r="BM147" s="192" t="s">
        <v>1279</v>
      </c>
    </row>
    <row r="148" s="2" customFormat="1" ht="76.35" customHeight="1">
      <c r="A148" s="37"/>
      <c r="B148" s="179"/>
      <c r="C148" s="180" t="s">
        <v>270</v>
      </c>
      <c r="D148" s="180" t="s">
        <v>152</v>
      </c>
      <c r="E148" s="181" t="s">
        <v>1280</v>
      </c>
      <c r="F148" s="182" t="s">
        <v>1281</v>
      </c>
      <c r="G148" s="183" t="s">
        <v>1216</v>
      </c>
      <c r="H148" s="184">
        <v>1</v>
      </c>
      <c r="I148" s="185"/>
      <c r="J148" s="186">
        <f>ROUND(I148*H148,2)</f>
        <v>0</v>
      </c>
      <c r="K148" s="187"/>
      <c r="L148" s="38"/>
      <c r="M148" s="188" t="s">
        <v>1</v>
      </c>
      <c r="N148" s="189" t="s">
        <v>38</v>
      </c>
      <c r="O148" s="7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1217</v>
      </c>
      <c r="AT148" s="192" t="s">
        <v>152</v>
      </c>
      <c r="AU148" s="192" t="s">
        <v>82</v>
      </c>
      <c r="AY148" s="18" t="s">
        <v>150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80</v>
      </c>
      <c r="BK148" s="193">
        <f>ROUND(I148*H148,2)</f>
        <v>0</v>
      </c>
      <c r="BL148" s="18" t="s">
        <v>1217</v>
      </c>
      <c r="BM148" s="192" t="s">
        <v>1282</v>
      </c>
    </row>
    <row r="149" s="2" customFormat="1" ht="24.15" customHeight="1">
      <c r="A149" s="37"/>
      <c r="B149" s="179"/>
      <c r="C149" s="180" t="s">
        <v>275</v>
      </c>
      <c r="D149" s="180" t="s">
        <v>152</v>
      </c>
      <c r="E149" s="181" t="s">
        <v>1283</v>
      </c>
      <c r="F149" s="182" t="s">
        <v>1284</v>
      </c>
      <c r="G149" s="183" t="s">
        <v>1216</v>
      </c>
      <c r="H149" s="184">
        <v>1</v>
      </c>
      <c r="I149" s="185"/>
      <c r="J149" s="186">
        <f>ROUND(I149*H149,2)</f>
        <v>0</v>
      </c>
      <c r="K149" s="187"/>
      <c r="L149" s="38"/>
      <c r="M149" s="188" t="s">
        <v>1</v>
      </c>
      <c r="N149" s="189" t="s">
        <v>38</v>
      </c>
      <c r="O149" s="7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1217</v>
      </c>
      <c r="AT149" s="192" t="s">
        <v>152</v>
      </c>
      <c r="AU149" s="192" t="s">
        <v>82</v>
      </c>
      <c r="AY149" s="18" t="s">
        <v>150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80</v>
      </c>
      <c r="BK149" s="193">
        <f>ROUND(I149*H149,2)</f>
        <v>0</v>
      </c>
      <c r="BL149" s="18" t="s">
        <v>1217</v>
      </c>
      <c r="BM149" s="192" t="s">
        <v>1285</v>
      </c>
    </row>
    <row r="150" s="2" customFormat="1" ht="16.5" customHeight="1">
      <c r="A150" s="37"/>
      <c r="B150" s="179"/>
      <c r="C150" s="180" t="s">
        <v>283</v>
      </c>
      <c r="D150" s="180" t="s">
        <v>152</v>
      </c>
      <c r="E150" s="181" t="s">
        <v>1286</v>
      </c>
      <c r="F150" s="182" t="s">
        <v>1287</v>
      </c>
      <c r="G150" s="183" t="s">
        <v>1216</v>
      </c>
      <c r="H150" s="184">
        <v>1</v>
      </c>
      <c r="I150" s="185"/>
      <c r="J150" s="186">
        <f>ROUND(I150*H150,2)</f>
        <v>0</v>
      </c>
      <c r="K150" s="187"/>
      <c r="L150" s="38"/>
      <c r="M150" s="188" t="s">
        <v>1</v>
      </c>
      <c r="N150" s="189" t="s">
        <v>38</v>
      </c>
      <c r="O150" s="7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1217</v>
      </c>
      <c r="AT150" s="192" t="s">
        <v>152</v>
      </c>
      <c r="AU150" s="192" t="s">
        <v>82</v>
      </c>
      <c r="AY150" s="18" t="s">
        <v>150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80</v>
      </c>
      <c r="BK150" s="193">
        <f>ROUND(I150*H150,2)</f>
        <v>0</v>
      </c>
      <c r="BL150" s="18" t="s">
        <v>1217</v>
      </c>
      <c r="BM150" s="192" t="s">
        <v>1288</v>
      </c>
    </row>
    <row r="151" s="2" customFormat="1" ht="16.5" customHeight="1">
      <c r="A151" s="37"/>
      <c r="B151" s="179"/>
      <c r="C151" s="180" t="s">
        <v>288</v>
      </c>
      <c r="D151" s="180" t="s">
        <v>152</v>
      </c>
      <c r="E151" s="181" t="s">
        <v>1289</v>
      </c>
      <c r="F151" s="182" t="s">
        <v>1290</v>
      </c>
      <c r="G151" s="183" t="s">
        <v>1216</v>
      </c>
      <c r="H151" s="184">
        <v>1</v>
      </c>
      <c r="I151" s="185"/>
      <c r="J151" s="186">
        <f>ROUND(I151*H151,2)</f>
        <v>0</v>
      </c>
      <c r="K151" s="187"/>
      <c r="L151" s="38"/>
      <c r="M151" s="188" t="s">
        <v>1</v>
      </c>
      <c r="N151" s="189" t="s">
        <v>38</v>
      </c>
      <c r="O151" s="7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1217</v>
      </c>
      <c r="AT151" s="192" t="s">
        <v>152</v>
      </c>
      <c r="AU151" s="192" t="s">
        <v>82</v>
      </c>
      <c r="AY151" s="18" t="s">
        <v>150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80</v>
      </c>
      <c r="BK151" s="193">
        <f>ROUND(I151*H151,2)</f>
        <v>0</v>
      </c>
      <c r="BL151" s="18" t="s">
        <v>1217</v>
      </c>
      <c r="BM151" s="192" t="s">
        <v>1291</v>
      </c>
    </row>
    <row r="152" s="2" customFormat="1" ht="66.75" customHeight="1">
      <c r="A152" s="37"/>
      <c r="B152" s="179"/>
      <c r="C152" s="180" t="s">
        <v>293</v>
      </c>
      <c r="D152" s="180" t="s">
        <v>152</v>
      </c>
      <c r="E152" s="181" t="s">
        <v>1292</v>
      </c>
      <c r="F152" s="182" t="s">
        <v>1293</v>
      </c>
      <c r="G152" s="183" t="s">
        <v>1216</v>
      </c>
      <c r="H152" s="184">
        <v>1</v>
      </c>
      <c r="I152" s="185"/>
      <c r="J152" s="186">
        <f>ROUND(I152*H152,2)</f>
        <v>0</v>
      </c>
      <c r="K152" s="187"/>
      <c r="L152" s="38"/>
      <c r="M152" s="188" t="s">
        <v>1</v>
      </c>
      <c r="N152" s="189" t="s">
        <v>38</v>
      </c>
      <c r="O152" s="7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1217</v>
      </c>
      <c r="AT152" s="192" t="s">
        <v>152</v>
      </c>
      <c r="AU152" s="192" t="s">
        <v>82</v>
      </c>
      <c r="AY152" s="18" t="s">
        <v>150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80</v>
      </c>
      <c r="BK152" s="193">
        <f>ROUND(I152*H152,2)</f>
        <v>0</v>
      </c>
      <c r="BL152" s="18" t="s">
        <v>1217</v>
      </c>
      <c r="BM152" s="192" t="s">
        <v>1294</v>
      </c>
    </row>
    <row r="153" s="2" customFormat="1" ht="16.5" customHeight="1">
      <c r="A153" s="37"/>
      <c r="B153" s="179"/>
      <c r="C153" s="180" t="s">
        <v>299</v>
      </c>
      <c r="D153" s="180" t="s">
        <v>152</v>
      </c>
      <c r="E153" s="181" t="s">
        <v>1295</v>
      </c>
      <c r="F153" s="182" t="s">
        <v>1296</v>
      </c>
      <c r="G153" s="183" t="s">
        <v>1216</v>
      </c>
      <c r="H153" s="184">
        <v>1</v>
      </c>
      <c r="I153" s="185"/>
      <c r="J153" s="186">
        <f>ROUND(I153*H153,2)</f>
        <v>0</v>
      </c>
      <c r="K153" s="187"/>
      <c r="L153" s="38"/>
      <c r="M153" s="188" t="s">
        <v>1</v>
      </c>
      <c r="N153" s="189" t="s">
        <v>38</v>
      </c>
      <c r="O153" s="7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1217</v>
      </c>
      <c r="AT153" s="192" t="s">
        <v>152</v>
      </c>
      <c r="AU153" s="192" t="s">
        <v>82</v>
      </c>
      <c r="AY153" s="18" t="s">
        <v>150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80</v>
      </c>
      <c r="BK153" s="193">
        <f>ROUND(I153*H153,2)</f>
        <v>0</v>
      </c>
      <c r="BL153" s="18" t="s">
        <v>1217</v>
      </c>
      <c r="BM153" s="192" t="s">
        <v>1297</v>
      </c>
    </row>
    <row r="154" s="2" customFormat="1" ht="90" customHeight="1">
      <c r="A154" s="37"/>
      <c r="B154" s="179"/>
      <c r="C154" s="180" t="s">
        <v>304</v>
      </c>
      <c r="D154" s="180" t="s">
        <v>152</v>
      </c>
      <c r="E154" s="181" t="s">
        <v>1298</v>
      </c>
      <c r="F154" s="182" t="s">
        <v>1299</v>
      </c>
      <c r="G154" s="183" t="s">
        <v>1216</v>
      </c>
      <c r="H154" s="184">
        <v>1</v>
      </c>
      <c r="I154" s="185"/>
      <c r="J154" s="186">
        <f>ROUND(I154*H154,2)</f>
        <v>0</v>
      </c>
      <c r="K154" s="187"/>
      <c r="L154" s="38"/>
      <c r="M154" s="188" t="s">
        <v>1</v>
      </c>
      <c r="N154" s="189" t="s">
        <v>38</v>
      </c>
      <c r="O154" s="7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1217</v>
      </c>
      <c r="AT154" s="192" t="s">
        <v>152</v>
      </c>
      <c r="AU154" s="192" t="s">
        <v>82</v>
      </c>
      <c r="AY154" s="18" t="s">
        <v>150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80</v>
      </c>
      <c r="BK154" s="193">
        <f>ROUND(I154*H154,2)</f>
        <v>0</v>
      </c>
      <c r="BL154" s="18" t="s">
        <v>1217</v>
      </c>
      <c r="BM154" s="192" t="s">
        <v>1300</v>
      </c>
    </row>
    <row r="155" s="2" customFormat="1" ht="33" customHeight="1">
      <c r="A155" s="37"/>
      <c r="B155" s="179"/>
      <c r="C155" s="180" t="s">
        <v>310</v>
      </c>
      <c r="D155" s="180" t="s">
        <v>152</v>
      </c>
      <c r="E155" s="181" t="s">
        <v>1301</v>
      </c>
      <c r="F155" s="182" t="s">
        <v>1302</v>
      </c>
      <c r="G155" s="183" t="s">
        <v>1216</v>
      </c>
      <c r="H155" s="184">
        <v>1</v>
      </c>
      <c r="I155" s="185"/>
      <c r="J155" s="186">
        <f>ROUND(I155*H155,2)</f>
        <v>0</v>
      </c>
      <c r="K155" s="187"/>
      <c r="L155" s="38"/>
      <c r="M155" s="188" t="s">
        <v>1</v>
      </c>
      <c r="N155" s="189" t="s">
        <v>38</v>
      </c>
      <c r="O155" s="7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1217</v>
      </c>
      <c r="AT155" s="192" t="s">
        <v>152</v>
      </c>
      <c r="AU155" s="192" t="s">
        <v>82</v>
      </c>
      <c r="AY155" s="18" t="s">
        <v>150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80</v>
      </c>
      <c r="BK155" s="193">
        <f>ROUND(I155*H155,2)</f>
        <v>0</v>
      </c>
      <c r="BL155" s="18" t="s">
        <v>1217</v>
      </c>
      <c r="BM155" s="192" t="s">
        <v>1303</v>
      </c>
    </row>
    <row r="156" s="2" customFormat="1" ht="101.25" customHeight="1">
      <c r="A156" s="37"/>
      <c r="B156" s="179"/>
      <c r="C156" s="180" t="s">
        <v>317</v>
      </c>
      <c r="D156" s="180" t="s">
        <v>152</v>
      </c>
      <c r="E156" s="181" t="s">
        <v>1304</v>
      </c>
      <c r="F156" s="182" t="s">
        <v>1305</v>
      </c>
      <c r="G156" s="183" t="s">
        <v>1216</v>
      </c>
      <c r="H156" s="184">
        <v>1</v>
      </c>
      <c r="I156" s="185"/>
      <c r="J156" s="186">
        <f>ROUND(I156*H156,2)</f>
        <v>0</v>
      </c>
      <c r="K156" s="187"/>
      <c r="L156" s="38"/>
      <c r="M156" s="188" t="s">
        <v>1</v>
      </c>
      <c r="N156" s="189" t="s">
        <v>38</v>
      </c>
      <c r="O156" s="7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1217</v>
      </c>
      <c r="AT156" s="192" t="s">
        <v>152</v>
      </c>
      <c r="AU156" s="192" t="s">
        <v>82</v>
      </c>
      <c r="AY156" s="18" t="s">
        <v>150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80</v>
      </c>
      <c r="BK156" s="193">
        <f>ROUND(I156*H156,2)</f>
        <v>0</v>
      </c>
      <c r="BL156" s="18" t="s">
        <v>1217</v>
      </c>
      <c r="BM156" s="192" t="s">
        <v>1306</v>
      </c>
    </row>
    <row r="157" s="2" customFormat="1" ht="66.75" customHeight="1">
      <c r="A157" s="37"/>
      <c r="B157" s="179"/>
      <c r="C157" s="180" t="s">
        <v>323</v>
      </c>
      <c r="D157" s="180" t="s">
        <v>152</v>
      </c>
      <c r="E157" s="181" t="s">
        <v>1307</v>
      </c>
      <c r="F157" s="182" t="s">
        <v>1308</v>
      </c>
      <c r="G157" s="183" t="s">
        <v>1216</v>
      </c>
      <c r="H157" s="184">
        <v>1</v>
      </c>
      <c r="I157" s="185"/>
      <c r="J157" s="186">
        <f>ROUND(I157*H157,2)</f>
        <v>0</v>
      </c>
      <c r="K157" s="187"/>
      <c r="L157" s="38"/>
      <c r="M157" s="188" t="s">
        <v>1</v>
      </c>
      <c r="N157" s="189" t="s">
        <v>38</v>
      </c>
      <c r="O157" s="76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1217</v>
      </c>
      <c r="AT157" s="192" t="s">
        <v>152</v>
      </c>
      <c r="AU157" s="192" t="s">
        <v>82</v>
      </c>
      <c r="AY157" s="18" t="s">
        <v>150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80</v>
      </c>
      <c r="BK157" s="193">
        <f>ROUND(I157*H157,2)</f>
        <v>0</v>
      </c>
      <c r="BL157" s="18" t="s">
        <v>1217</v>
      </c>
      <c r="BM157" s="192" t="s">
        <v>1309</v>
      </c>
    </row>
    <row r="158" s="2" customFormat="1" ht="90" customHeight="1">
      <c r="A158" s="37"/>
      <c r="B158" s="179"/>
      <c r="C158" s="180" t="s">
        <v>328</v>
      </c>
      <c r="D158" s="180" t="s">
        <v>152</v>
      </c>
      <c r="E158" s="181" t="s">
        <v>1310</v>
      </c>
      <c r="F158" s="182" t="s">
        <v>1311</v>
      </c>
      <c r="G158" s="183" t="s">
        <v>1216</v>
      </c>
      <c r="H158" s="184">
        <v>1</v>
      </c>
      <c r="I158" s="185"/>
      <c r="J158" s="186">
        <f>ROUND(I158*H158,2)</f>
        <v>0</v>
      </c>
      <c r="K158" s="187"/>
      <c r="L158" s="38"/>
      <c r="M158" s="188" t="s">
        <v>1</v>
      </c>
      <c r="N158" s="189" t="s">
        <v>38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1217</v>
      </c>
      <c r="AT158" s="192" t="s">
        <v>152</v>
      </c>
      <c r="AU158" s="192" t="s">
        <v>82</v>
      </c>
      <c r="AY158" s="18" t="s">
        <v>150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80</v>
      </c>
      <c r="BK158" s="193">
        <f>ROUND(I158*H158,2)</f>
        <v>0</v>
      </c>
      <c r="BL158" s="18" t="s">
        <v>1217</v>
      </c>
      <c r="BM158" s="192" t="s">
        <v>1312</v>
      </c>
    </row>
    <row r="159" s="2" customFormat="1" ht="37.8" customHeight="1">
      <c r="A159" s="37"/>
      <c r="B159" s="179"/>
      <c r="C159" s="180" t="s">
        <v>333</v>
      </c>
      <c r="D159" s="180" t="s">
        <v>152</v>
      </c>
      <c r="E159" s="181" t="s">
        <v>1313</v>
      </c>
      <c r="F159" s="182" t="s">
        <v>1314</v>
      </c>
      <c r="G159" s="183" t="s">
        <v>1216</v>
      </c>
      <c r="H159" s="184">
        <v>1</v>
      </c>
      <c r="I159" s="185"/>
      <c r="J159" s="186">
        <f>ROUND(I159*H159,2)</f>
        <v>0</v>
      </c>
      <c r="K159" s="187"/>
      <c r="L159" s="38"/>
      <c r="M159" s="188" t="s">
        <v>1</v>
      </c>
      <c r="N159" s="189" t="s">
        <v>38</v>
      </c>
      <c r="O159" s="7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1217</v>
      </c>
      <c r="AT159" s="192" t="s">
        <v>152</v>
      </c>
      <c r="AU159" s="192" t="s">
        <v>82</v>
      </c>
      <c r="AY159" s="18" t="s">
        <v>150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80</v>
      </c>
      <c r="BK159" s="193">
        <f>ROUND(I159*H159,2)</f>
        <v>0</v>
      </c>
      <c r="BL159" s="18" t="s">
        <v>1217</v>
      </c>
      <c r="BM159" s="192" t="s">
        <v>1315</v>
      </c>
    </row>
    <row r="160" s="2" customFormat="1" ht="33" customHeight="1">
      <c r="A160" s="37"/>
      <c r="B160" s="179"/>
      <c r="C160" s="180" t="s">
        <v>338</v>
      </c>
      <c r="D160" s="180" t="s">
        <v>152</v>
      </c>
      <c r="E160" s="181" t="s">
        <v>1316</v>
      </c>
      <c r="F160" s="182" t="s">
        <v>1317</v>
      </c>
      <c r="G160" s="183" t="s">
        <v>1216</v>
      </c>
      <c r="H160" s="184">
        <v>1</v>
      </c>
      <c r="I160" s="185"/>
      <c r="J160" s="186">
        <f>ROUND(I160*H160,2)</f>
        <v>0</v>
      </c>
      <c r="K160" s="187"/>
      <c r="L160" s="38"/>
      <c r="M160" s="188" t="s">
        <v>1</v>
      </c>
      <c r="N160" s="189" t="s">
        <v>38</v>
      </c>
      <c r="O160" s="7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1217</v>
      </c>
      <c r="AT160" s="192" t="s">
        <v>152</v>
      </c>
      <c r="AU160" s="192" t="s">
        <v>82</v>
      </c>
      <c r="AY160" s="18" t="s">
        <v>150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80</v>
      </c>
      <c r="BK160" s="193">
        <f>ROUND(I160*H160,2)</f>
        <v>0</v>
      </c>
      <c r="BL160" s="18" t="s">
        <v>1217</v>
      </c>
      <c r="BM160" s="192" t="s">
        <v>1318</v>
      </c>
    </row>
    <row r="161" s="2" customFormat="1" ht="153.45" customHeight="1">
      <c r="A161" s="37"/>
      <c r="B161" s="179"/>
      <c r="C161" s="180" t="s">
        <v>346</v>
      </c>
      <c r="D161" s="180" t="s">
        <v>152</v>
      </c>
      <c r="E161" s="181" t="s">
        <v>1319</v>
      </c>
      <c r="F161" s="182" t="s">
        <v>1320</v>
      </c>
      <c r="G161" s="183" t="s">
        <v>1216</v>
      </c>
      <c r="H161" s="184">
        <v>1</v>
      </c>
      <c r="I161" s="185"/>
      <c r="J161" s="186">
        <f>ROUND(I161*H161,2)</f>
        <v>0</v>
      </c>
      <c r="K161" s="187"/>
      <c r="L161" s="38"/>
      <c r="M161" s="188" t="s">
        <v>1</v>
      </c>
      <c r="N161" s="189" t="s">
        <v>38</v>
      </c>
      <c r="O161" s="7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2" t="s">
        <v>1217</v>
      </c>
      <c r="AT161" s="192" t="s">
        <v>152</v>
      </c>
      <c r="AU161" s="192" t="s">
        <v>82</v>
      </c>
      <c r="AY161" s="18" t="s">
        <v>150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80</v>
      </c>
      <c r="BK161" s="193">
        <f>ROUND(I161*H161,2)</f>
        <v>0</v>
      </c>
      <c r="BL161" s="18" t="s">
        <v>1217</v>
      </c>
      <c r="BM161" s="192" t="s">
        <v>1321</v>
      </c>
    </row>
    <row r="162" s="2" customFormat="1" ht="78" customHeight="1">
      <c r="A162" s="37"/>
      <c r="B162" s="179"/>
      <c r="C162" s="180" t="s">
        <v>351</v>
      </c>
      <c r="D162" s="180" t="s">
        <v>152</v>
      </c>
      <c r="E162" s="181" t="s">
        <v>1322</v>
      </c>
      <c r="F162" s="182" t="s">
        <v>1323</v>
      </c>
      <c r="G162" s="183" t="s">
        <v>1216</v>
      </c>
      <c r="H162" s="184">
        <v>1</v>
      </c>
      <c r="I162" s="185"/>
      <c r="J162" s="186">
        <f>ROUND(I162*H162,2)</f>
        <v>0</v>
      </c>
      <c r="K162" s="187"/>
      <c r="L162" s="38"/>
      <c r="M162" s="188" t="s">
        <v>1</v>
      </c>
      <c r="N162" s="189" t="s">
        <v>38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1217</v>
      </c>
      <c r="AT162" s="192" t="s">
        <v>152</v>
      </c>
      <c r="AU162" s="192" t="s">
        <v>82</v>
      </c>
      <c r="AY162" s="18" t="s">
        <v>150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80</v>
      </c>
      <c r="BK162" s="193">
        <f>ROUND(I162*H162,2)</f>
        <v>0</v>
      </c>
      <c r="BL162" s="18" t="s">
        <v>1217</v>
      </c>
      <c r="BM162" s="192" t="s">
        <v>1324</v>
      </c>
    </row>
    <row r="163" s="2" customFormat="1" ht="90" customHeight="1">
      <c r="A163" s="37"/>
      <c r="B163" s="179"/>
      <c r="C163" s="180" t="s">
        <v>356</v>
      </c>
      <c r="D163" s="180" t="s">
        <v>152</v>
      </c>
      <c r="E163" s="181" t="s">
        <v>1325</v>
      </c>
      <c r="F163" s="182" t="s">
        <v>1326</v>
      </c>
      <c r="G163" s="183" t="s">
        <v>1216</v>
      </c>
      <c r="H163" s="184">
        <v>1</v>
      </c>
      <c r="I163" s="185"/>
      <c r="J163" s="186">
        <f>ROUND(I163*H163,2)</f>
        <v>0</v>
      </c>
      <c r="K163" s="187"/>
      <c r="L163" s="38"/>
      <c r="M163" s="188" t="s">
        <v>1</v>
      </c>
      <c r="N163" s="189" t="s">
        <v>38</v>
      </c>
      <c r="O163" s="7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1217</v>
      </c>
      <c r="AT163" s="192" t="s">
        <v>152</v>
      </c>
      <c r="AU163" s="192" t="s">
        <v>82</v>
      </c>
      <c r="AY163" s="18" t="s">
        <v>150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80</v>
      </c>
      <c r="BK163" s="193">
        <f>ROUND(I163*H163,2)</f>
        <v>0</v>
      </c>
      <c r="BL163" s="18" t="s">
        <v>1217</v>
      </c>
      <c r="BM163" s="192" t="s">
        <v>1327</v>
      </c>
    </row>
    <row r="164" s="2" customFormat="1" ht="66.75" customHeight="1">
      <c r="A164" s="37"/>
      <c r="B164" s="179"/>
      <c r="C164" s="180" t="s">
        <v>361</v>
      </c>
      <c r="D164" s="180" t="s">
        <v>152</v>
      </c>
      <c r="E164" s="181" t="s">
        <v>1328</v>
      </c>
      <c r="F164" s="182" t="s">
        <v>1329</v>
      </c>
      <c r="G164" s="183" t="s">
        <v>1216</v>
      </c>
      <c r="H164" s="184">
        <v>1</v>
      </c>
      <c r="I164" s="185"/>
      <c r="J164" s="186">
        <f>ROUND(I164*H164,2)</f>
        <v>0</v>
      </c>
      <c r="K164" s="187"/>
      <c r="L164" s="38"/>
      <c r="M164" s="188" t="s">
        <v>1</v>
      </c>
      <c r="N164" s="189" t="s">
        <v>38</v>
      </c>
      <c r="O164" s="7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1217</v>
      </c>
      <c r="AT164" s="192" t="s">
        <v>152</v>
      </c>
      <c r="AU164" s="192" t="s">
        <v>82</v>
      </c>
      <c r="AY164" s="18" t="s">
        <v>150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80</v>
      </c>
      <c r="BK164" s="193">
        <f>ROUND(I164*H164,2)</f>
        <v>0</v>
      </c>
      <c r="BL164" s="18" t="s">
        <v>1217</v>
      </c>
      <c r="BM164" s="192" t="s">
        <v>1330</v>
      </c>
    </row>
    <row r="165" s="2" customFormat="1" ht="37.8" customHeight="1">
      <c r="A165" s="37"/>
      <c r="B165" s="179"/>
      <c r="C165" s="180" t="s">
        <v>367</v>
      </c>
      <c r="D165" s="180" t="s">
        <v>152</v>
      </c>
      <c r="E165" s="181" t="s">
        <v>1331</v>
      </c>
      <c r="F165" s="182" t="s">
        <v>1332</v>
      </c>
      <c r="G165" s="183" t="s">
        <v>1216</v>
      </c>
      <c r="H165" s="184">
        <v>1</v>
      </c>
      <c r="I165" s="185"/>
      <c r="J165" s="186">
        <f>ROUND(I165*H165,2)</f>
        <v>0</v>
      </c>
      <c r="K165" s="187"/>
      <c r="L165" s="38"/>
      <c r="M165" s="188" t="s">
        <v>1</v>
      </c>
      <c r="N165" s="189" t="s">
        <v>38</v>
      </c>
      <c r="O165" s="7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1217</v>
      </c>
      <c r="AT165" s="192" t="s">
        <v>152</v>
      </c>
      <c r="AU165" s="192" t="s">
        <v>82</v>
      </c>
      <c r="AY165" s="18" t="s">
        <v>150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80</v>
      </c>
      <c r="BK165" s="193">
        <f>ROUND(I165*H165,2)</f>
        <v>0</v>
      </c>
      <c r="BL165" s="18" t="s">
        <v>1217</v>
      </c>
      <c r="BM165" s="192" t="s">
        <v>1333</v>
      </c>
    </row>
    <row r="166" s="2" customFormat="1" ht="78" customHeight="1">
      <c r="A166" s="37"/>
      <c r="B166" s="179"/>
      <c r="C166" s="180" t="s">
        <v>372</v>
      </c>
      <c r="D166" s="180" t="s">
        <v>152</v>
      </c>
      <c r="E166" s="181" t="s">
        <v>1334</v>
      </c>
      <c r="F166" s="182" t="s">
        <v>1335</v>
      </c>
      <c r="G166" s="183" t="s">
        <v>1216</v>
      </c>
      <c r="H166" s="184">
        <v>1</v>
      </c>
      <c r="I166" s="185"/>
      <c r="J166" s="186">
        <f>ROUND(I166*H166,2)</f>
        <v>0</v>
      </c>
      <c r="K166" s="187"/>
      <c r="L166" s="38"/>
      <c r="M166" s="188" t="s">
        <v>1</v>
      </c>
      <c r="N166" s="189" t="s">
        <v>38</v>
      </c>
      <c r="O166" s="7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1217</v>
      </c>
      <c r="AT166" s="192" t="s">
        <v>152</v>
      </c>
      <c r="AU166" s="192" t="s">
        <v>82</v>
      </c>
      <c r="AY166" s="18" t="s">
        <v>150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80</v>
      </c>
      <c r="BK166" s="193">
        <f>ROUND(I166*H166,2)</f>
        <v>0</v>
      </c>
      <c r="BL166" s="18" t="s">
        <v>1217</v>
      </c>
      <c r="BM166" s="192" t="s">
        <v>1336</v>
      </c>
    </row>
    <row r="167" s="2" customFormat="1" ht="76.35" customHeight="1">
      <c r="A167" s="37"/>
      <c r="B167" s="179"/>
      <c r="C167" s="180" t="s">
        <v>377</v>
      </c>
      <c r="D167" s="180" t="s">
        <v>152</v>
      </c>
      <c r="E167" s="181" t="s">
        <v>1337</v>
      </c>
      <c r="F167" s="182" t="s">
        <v>1338</v>
      </c>
      <c r="G167" s="183" t="s">
        <v>1216</v>
      </c>
      <c r="H167" s="184">
        <v>1</v>
      </c>
      <c r="I167" s="185"/>
      <c r="J167" s="186">
        <f>ROUND(I167*H167,2)</f>
        <v>0</v>
      </c>
      <c r="K167" s="187"/>
      <c r="L167" s="38"/>
      <c r="M167" s="188" t="s">
        <v>1</v>
      </c>
      <c r="N167" s="189" t="s">
        <v>38</v>
      </c>
      <c r="O167" s="76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1217</v>
      </c>
      <c r="AT167" s="192" t="s">
        <v>152</v>
      </c>
      <c r="AU167" s="192" t="s">
        <v>82</v>
      </c>
      <c r="AY167" s="18" t="s">
        <v>150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80</v>
      </c>
      <c r="BK167" s="193">
        <f>ROUND(I167*H167,2)</f>
        <v>0</v>
      </c>
      <c r="BL167" s="18" t="s">
        <v>1217</v>
      </c>
      <c r="BM167" s="192" t="s">
        <v>1339</v>
      </c>
    </row>
    <row r="168" s="2" customFormat="1" ht="37.8" customHeight="1">
      <c r="A168" s="37"/>
      <c r="B168" s="179"/>
      <c r="C168" s="180" t="s">
        <v>383</v>
      </c>
      <c r="D168" s="180" t="s">
        <v>152</v>
      </c>
      <c r="E168" s="181" t="s">
        <v>1340</v>
      </c>
      <c r="F168" s="182" t="s">
        <v>1341</v>
      </c>
      <c r="G168" s="183" t="s">
        <v>1216</v>
      </c>
      <c r="H168" s="184">
        <v>1</v>
      </c>
      <c r="I168" s="185"/>
      <c r="J168" s="186">
        <f>ROUND(I168*H168,2)</f>
        <v>0</v>
      </c>
      <c r="K168" s="187"/>
      <c r="L168" s="38"/>
      <c r="M168" s="188" t="s">
        <v>1</v>
      </c>
      <c r="N168" s="189" t="s">
        <v>38</v>
      </c>
      <c r="O168" s="7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1217</v>
      </c>
      <c r="AT168" s="192" t="s">
        <v>152</v>
      </c>
      <c r="AU168" s="192" t="s">
        <v>82</v>
      </c>
      <c r="AY168" s="18" t="s">
        <v>150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80</v>
      </c>
      <c r="BK168" s="193">
        <f>ROUND(I168*H168,2)</f>
        <v>0</v>
      </c>
      <c r="BL168" s="18" t="s">
        <v>1217</v>
      </c>
      <c r="BM168" s="192" t="s">
        <v>1342</v>
      </c>
    </row>
    <row r="169" s="2" customFormat="1" ht="16.5" customHeight="1">
      <c r="A169" s="37"/>
      <c r="B169" s="179"/>
      <c r="C169" s="180" t="s">
        <v>387</v>
      </c>
      <c r="D169" s="180" t="s">
        <v>152</v>
      </c>
      <c r="E169" s="181" t="s">
        <v>1343</v>
      </c>
      <c r="F169" s="182" t="s">
        <v>1344</v>
      </c>
      <c r="G169" s="183" t="s">
        <v>1345</v>
      </c>
      <c r="H169" s="184">
        <v>50</v>
      </c>
      <c r="I169" s="185"/>
      <c r="J169" s="186">
        <f>ROUND(I169*H169,2)</f>
        <v>0</v>
      </c>
      <c r="K169" s="187"/>
      <c r="L169" s="38"/>
      <c r="M169" s="188" t="s">
        <v>1</v>
      </c>
      <c r="N169" s="189" t="s">
        <v>38</v>
      </c>
      <c r="O169" s="76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2" t="s">
        <v>1217</v>
      </c>
      <c r="AT169" s="192" t="s">
        <v>152</v>
      </c>
      <c r="AU169" s="192" t="s">
        <v>82</v>
      </c>
      <c r="AY169" s="18" t="s">
        <v>150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8" t="s">
        <v>80</v>
      </c>
      <c r="BK169" s="193">
        <f>ROUND(I169*H169,2)</f>
        <v>0</v>
      </c>
      <c r="BL169" s="18" t="s">
        <v>1217</v>
      </c>
      <c r="BM169" s="192" t="s">
        <v>1346</v>
      </c>
    </row>
    <row r="170" s="2" customFormat="1" ht="33" customHeight="1">
      <c r="A170" s="37"/>
      <c r="B170" s="179"/>
      <c r="C170" s="180" t="s">
        <v>391</v>
      </c>
      <c r="D170" s="180" t="s">
        <v>152</v>
      </c>
      <c r="E170" s="181" t="s">
        <v>1347</v>
      </c>
      <c r="F170" s="182" t="s">
        <v>1348</v>
      </c>
      <c r="G170" s="183" t="s">
        <v>1216</v>
      </c>
      <c r="H170" s="184">
        <v>1</v>
      </c>
      <c r="I170" s="185"/>
      <c r="J170" s="186">
        <f>ROUND(I170*H170,2)</f>
        <v>0</v>
      </c>
      <c r="K170" s="187"/>
      <c r="L170" s="38"/>
      <c r="M170" s="188" t="s">
        <v>1</v>
      </c>
      <c r="N170" s="189" t="s">
        <v>38</v>
      </c>
      <c r="O170" s="7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1217</v>
      </c>
      <c r="AT170" s="192" t="s">
        <v>152</v>
      </c>
      <c r="AU170" s="192" t="s">
        <v>82</v>
      </c>
      <c r="AY170" s="18" t="s">
        <v>150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80</v>
      </c>
      <c r="BK170" s="193">
        <f>ROUND(I170*H170,2)</f>
        <v>0</v>
      </c>
      <c r="BL170" s="18" t="s">
        <v>1217</v>
      </c>
      <c r="BM170" s="192" t="s">
        <v>1349</v>
      </c>
    </row>
    <row r="171" s="2" customFormat="1" ht="16.5" customHeight="1">
      <c r="A171" s="37"/>
      <c r="B171" s="179"/>
      <c r="C171" s="180" t="s">
        <v>395</v>
      </c>
      <c r="D171" s="180" t="s">
        <v>152</v>
      </c>
      <c r="E171" s="181" t="s">
        <v>1350</v>
      </c>
      <c r="F171" s="182" t="s">
        <v>1351</v>
      </c>
      <c r="G171" s="183" t="s">
        <v>1216</v>
      </c>
      <c r="H171" s="184">
        <v>1</v>
      </c>
      <c r="I171" s="185"/>
      <c r="J171" s="186">
        <f>ROUND(I171*H171,2)</f>
        <v>0</v>
      </c>
      <c r="K171" s="187"/>
      <c r="L171" s="38"/>
      <c r="M171" s="188" t="s">
        <v>1</v>
      </c>
      <c r="N171" s="189" t="s">
        <v>38</v>
      </c>
      <c r="O171" s="7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2" t="s">
        <v>1217</v>
      </c>
      <c r="AT171" s="192" t="s">
        <v>152</v>
      </c>
      <c r="AU171" s="192" t="s">
        <v>82</v>
      </c>
      <c r="AY171" s="18" t="s">
        <v>150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8" t="s">
        <v>80</v>
      </c>
      <c r="BK171" s="193">
        <f>ROUND(I171*H171,2)</f>
        <v>0</v>
      </c>
      <c r="BL171" s="18" t="s">
        <v>1217</v>
      </c>
      <c r="BM171" s="192" t="s">
        <v>1352</v>
      </c>
    </row>
    <row r="172" s="2" customFormat="1" ht="24.15" customHeight="1">
      <c r="A172" s="37"/>
      <c r="B172" s="179"/>
      <c r="C172" s="180" t="s">
        <v>401</v>
      </c>
      <c r="D172" s="180" t="s">
        <v>152</v>
      </c>
      <c r="E172" s="181" t="s">
        <v>1353</v>
      </c>
      <c r="F172" s="182" t="s">
        <v>1354</v>
      </c>
      <c r="G172" s="183" t="s">
        <v>1216</v>
      </c>
      <c r="H172" s="184">
        <v>1</v>
      </c>
      <c r="I172" s="185"/>
      <c r="J172" s="186">
        <f>ROUND(I172*H172,2)</f>
        <v>0</v>
      </c>
      <c r="K172" s="187"/>
      <c r="L172" s="38"/>
      <c r="M172" s="229" t="s">
        <v>1</v>
      </c>
      <c r="N172" s="230" t="s">
        <v>38</v>
      </c>
      <c r="O172" s="231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1217</v>
      </c>
      <c r="AT172" s="192" t="s">
        <v>152</v>
      </c>
      <c r="AU172" s="192" t="s">
        <v>82</v>
      </c>
      <c r="AY172" s="18" t="s">
        <v>150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80</v>
      </c>
      <c r="BK172" s="193">
        <f>ROUND(I172*H172,2)</f>
        <v>0</v>
      </c>
      <c r="BL172" s="18" t="s">
        <v>1217</v>
      </c>
      <c r="BM172" s="192" t="s">
        <v>1355</v>
      </c>
    </row>
    <row r="173" s="2" customFormat="1" ht="6.96" customHeight="1">
      <c r="A173" s="37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38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autoFilter ref="C122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2022-01-27T07:24:19Z</dcterms:created>
  <dcterms:modified xsi:type="dcterms:W3CDTF">2022-01-27T07:24:22Z</dcterms:modified>
</cp:coreProperties>
</file>